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<sst xmlns="http://schemas.openxmlformats.org/spreadsheetml/2006/main" count="467" uniqueCount="462">
  <si>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</si>
  <si>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</si>
  <si>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</si>
  <si>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</si>
  <si>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</si>
  <si>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</si>
  <si>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</si>
  <si>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</si>
  <si>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</si>
  <si>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</si>
  <si>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</si>
  <si>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</si>
  <si>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</si>
  <si>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</si>
  <si>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</si>
  <si>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</si>
  <si>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</si>
  <si>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</si>
  <si>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</si>
  <si>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</si>
  <si>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</si>
  <si>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</si>
  <si>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</si>
  <si>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</si>
  <si>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</si>
  <si>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</si>
  <si>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</si>
  <si>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</si>
  <si>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</si>
  <si>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</si>
  <si>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</si>
  <si>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</si>
  <si>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</si>
  <si>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</si>
  <si>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</si>
  <si>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</si>
  <si>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</si>
  <si>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</si>
  <si>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</si>
  <si>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</si>
  <si>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</si>
  <si>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</si>
  <si>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</si>
  <si>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</si>
  <si>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</si>
  <si>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</si>
  <si>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</si>
  <si>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</si>
  <si>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</si>
  <si>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</si>
  <si>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</si>
  <si>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</si>
  <si>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</si>
  <si>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</si>
  <si>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</si>
  <si>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</si>
  <si>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</si>
  <si>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</si>
  <si>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</si>
  <si>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</si>
  <si>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</si>
  <si>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</si>
  <si>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</si>
  <si>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</si>
  <si>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</si>
  <si>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</si>
  <si>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</si>
  <si>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</si>
  <si>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</si>
  <si>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</si>
  <si>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</si>
  <si>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</si>
  <si>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</si>
  <si>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</si>
  <si>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</si>
  <si>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</si>
  <si>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</si>
  <si>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</si>
  <si>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</si>
  <si>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</si>
  <si>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</si>
  <si>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</si>
  <si>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</si>
  <si>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</si>
  <si>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</si>
  <si>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</si>
  <si>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</si>
  <si>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</si>
  <si>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</si>
  <si>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</si>
  <si>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</si>
  <si>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</si>
  <si>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</si>
  <si>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</si>
  <si>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</si>
  <si>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</si>
  <si>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</si>
  <si>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</si>
  <si>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</si>
  <si>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</si>
  <si>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</si>
  <si>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</si>
  <si>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</si>
  <si>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</si>
  <si>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</si>
  <si>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</si>
  <si>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</si>
  <si>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</si>
  <si>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</si>
  <si>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</si>
  <si>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</si>
  <si>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</si>
  <si>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</si>
  <si>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</si>
  <si>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</si>
  <si>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</si>
  <si>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</si>
  <si>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</si>
  <si>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</si>
  <si>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</si>
  <si>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</si>
  <si>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</si>
  <si>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</si>
  <si>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</si>
  <si>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</si>
  <si>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</si>
  <si>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</si>
  <si>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</si>
  <si>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</si>
  <si>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</si>
  <si>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</si>
  <si>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</si>
  <si>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</si>
  <si>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</si>
  <si>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</si>
  <si>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</si>
  <si>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</si>
  <si>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</si>
  <si>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</si>
  <si>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</si>
  <si>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</si>
  <si>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</si>
  <si>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</si>
  <si>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</si>
  <si>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</si>
  <si>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</si>
  <si>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</si>
  <si>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</si>
  <si>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</si>
  <si>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</si>
  <si>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</si>
  <si>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</si>
  <si>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</si>
  <si>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</si>
  <si>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</si>
  <si>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</si>
  <si>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</si>
  <si>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</si>
  <si>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</si>
  <si>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</si>
  <si>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</si>
  <si>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</si>
  <si>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</si>
  <si>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</si>
  <si>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</si>
  <si>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</si>
  <si>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</si>
  <si>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</si>
  <si>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</si>
  <si>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</si>
  <si>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</si>
  <si>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</si>
  <si>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</si>
  <si>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</si>
  <si>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</si>
  <si>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</si>
  <si>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</si>
  <si>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</si>
  <si>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</si>
  <si>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</si>
  <si>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</si>
  <si>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</si>
  <si>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</si>
  <si>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</si>
  <si>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</si>
  <si>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</si>
  <si>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</si>
  <si>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</si>
  <si>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</si>
  <si>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</si>
  <si>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</si>
  <si>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</si>
  <si>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</si>
  <si>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</si>
  <si>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</si>
  <si>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</si>
  <si>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</si>
  <si>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</si>
  <si>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</si>
  <si>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</si>
  <si>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</si>
  <si>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</si>
  <si>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</si>
  <si>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</si>
  <si>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</si>
  <si>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</si>
  <si>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</si>
  <si>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</si>
  <si>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</si>
  <si>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</si>
  <si>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</si>
  <si>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</si>
  <si>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</si>
  <si>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</si>
  <si>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</si>
  <si>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</si>
  <si>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</si>
  <si>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</si>
  <si>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</si>
  <si>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</si>
  <si>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</si>
  <si>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</si>
  <si>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</si>
  <si>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</si>
  <si>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</si>
  <si>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</si>
  <si>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</si>
  <si>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</si>
  <si>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</si>
  <si>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</si>
  <si>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</si>
  <si>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</si>
  <si>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</si>
  <si>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</si>
  <si>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</si>
  <si>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</si>
  <si>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</si>
  <si>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</si>
  <si>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</si>
  <si>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</si>
  <si>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</si>
  <si>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</si>
  <si>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</si>
  <si>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</si>
  <si>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</si>
  <si>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</si>
  <si>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</si>
  <si>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</si>
  <si>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</si>
  <si>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</si>
  <si>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</si>
  <si>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</si>
  <si>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</si>
  <si>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</si>
  <si>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</si>
  <si>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</si>
  <si>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</si>
  <si>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</si>
  <si>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</si>
  <si>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</si>
  <si>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</si>
  <si>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</si>
  <si>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</si>
  <si>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</si>
  <si>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</si>
  <si>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</si>
  <si>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</si>
  <si>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</si>
  <si>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</si>
  <si>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</si>
  <si>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</si>
  <si>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</si>
  <si>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</si>
  <si>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</si>
  <si>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</si>
  <si>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</si>
  <si>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</si>
  <si>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</si>
  <si>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</si>
  <si>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</si>
  <si>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</si>
  <si>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</si>
  <si>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</si>
  <si>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</si>
  <si>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</si>
  <si>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</si>
  <si>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</si>
  <si>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</si>
  <si>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</si>
  <si>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</si>
  <si>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</si>
  <si>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000  2  02  20041  04  0000  150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</si>
  <si>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</si>
  <si>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</si>
  <si>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</si>
  <si>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</si>
  <si>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</si>
  <si>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</si>
  <si>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</si>
  <si>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</si>
  <si>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</si>
  <si>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</si>
  <si>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</si>
  <si>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</si>
  <si>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</si>
  <si>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</si>
  <si>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</si>
  <si>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</si>
  <si>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</si>
  <si>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</si>
  <si>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</si>
  <si>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</si>
  <si>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</si>
  <si>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</si>
  <si>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</si>
  <si>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</si>
  <si>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</si>
  <si>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</si>
  <si>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</si>
  <si>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</si>
  <si>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</si>
  <si>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</si>
  <si>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</si>
  <si>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</si>
  <si>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</si>
  <si>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</si>
  <si>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</si>
  <si>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</si>
  <si>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</si>
  <si>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</si>
  <si>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</si>
  <si>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</si>
  <si>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</si>
  <si>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</si>
  <si>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000  1  16  01062  01  0000  140</t>
  </si>
  <si>
    <t>000  1  16  01063  01  0000  140</t>
  </si>
  <si>
    <t>000  1  16  01070  01  0000  140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</si>
  <si>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</si>
  <si>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</si>
  <si>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</si>
  <si>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</si>
  <si>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</si>
  <si>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</si>
  <si>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</si>
  <si>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</si>
  <si>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</si>
  <si>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</si>
  <si>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</si>
  <si>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</si>
  <si>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</si>
  <si>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</si>
  <si>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</si>
  <si>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</si>
  <si>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</si>
  <si>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</si>
  <si>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</si>
  <si>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</si>
  <si>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</si>
  <si>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</si>
  <si>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</si>
  <si>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</si>
  <si>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</si>
  <si>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</si>
  <si>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</si>
  <si>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</si>
  <si>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</si>
  <si>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</si>
  <si>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</si>
  <si>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</si>
  <si>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</si>
  <si>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</si>
  <si>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</si>
  <si>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</si>
  <si>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</si>
  <si>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</si>
  <si>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</si>
  <si>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</si>
  <si>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</si>
  <si>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</si>
  <si>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</si>
  <si>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</si>
  <si>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</si>
  <si>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</si>
  <si>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</si>
  <si>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000  2  02  35469  00  0000  150</t>
  </si>
  <si>
    <t>000  2  02  35469  04  0000  150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</si>
  <si>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</si>
  <si>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</si>
  <si>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000  2  02  45303  00  0000  150</t>
  </si>
  <si>
    <t>000  2  02  45303  04  0000  150</t>
  </si>
  <si>
    <t>000  2  02  45454  00  0000  150</t>
  </si>
  <si>
    <t>000  2  02  45454  04  0000  150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</si>
  <si>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</si>
  <si>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</si>
  <si>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</si>
  <si>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</si>
  <si>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</si>
  <si>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</si>
  <si>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% исполнения к плану на 2021 год</t>
  </si>
  <si>
    <t>000  1  01  02080  01  0000  110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</si>
  <si>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</si>
  <si>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</si>
  <si>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</si>
  <si>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</si>
  <si>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</si>
  <si>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</si>
  <si>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</si>
  <si>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</si>
  <si>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</si>
  <si>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</si>
  <si>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</si>
  <si>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</si>
  <si>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</si>
  <si>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</si>
  <si>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</si>
  <si>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</si>
  <si>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</si>
  <si>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</si>
  <si>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</si>
  <si>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</si>
  <si>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</si>
  <si>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</si>
  <si>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000  1  16  01073  01  0000  140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</si>
  <si>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</si>
  <si>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</si>
  <si>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</si>
  <si>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</si>
  <si>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</si>
  <si>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000  1  16  01143  01  0000  140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</si>
  <si>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</si>
  <si>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</si>
  <si>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</si>
  <si>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</si>
  <si>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</si>
  <si>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План на 2021 год, утвержден решением Думы города Мегиона от 21.05.2021 №75 (с учетом уведомлений Департамента финансов ХМАО-Югры)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</si>
  <si>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</si>
  <si>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</si>
  <si>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</si>
  <si>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</si>
  <si>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</si>
  <si>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</si>
  <si>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000  1  16  01083  01  0000  140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</si>
  <si>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</si>
  <si>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000  1  16  01142  01  0000  140</t>
  </si>
  <si>
    <t>000  1  16  10100  00  0000  140</t>
  </si>
  <si>
    <t>000  1  16  10100  04  0000  140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</si>
  <si>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</si>
  <si>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</si>
  <si>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000  1  17  15000  00  0000  150</t>
  </si>
  <si>
    <t>000  1  17  15020  04  0000  150</t>
  </si>
  <si>
    <t xml:space="preserve">Инициативные платежи, зачисляемые в бюджеты городских округов </t>
  </si>
  <si>
    <t>Инициативные платежи</t>
  </si>
  <si>
    <t>Доходы бюджета городского округа Мегион Ханты-Мансийского автономного округа-Югры по кодам классификации доходов бюджетов за девять месяцев 2021 года</t>
  </si>
  <si>
    <t>Исполнено на 01.10.2021 года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</si>
  <si>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</si>
  <si>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</si>
  <si>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000  1  16  01130  01  0000  140</t>
  </si>
  <si>
    <t>000  1  16  01133  01  0000  140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</si>
  <si>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</si>
  <si>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</si>
  <si>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000  1  16  10060  00  0000  140</t>
  </si>
  <si>
    <t>000  1  16  10061  04  0000  140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</si>
</sst>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49" fontId="47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174" fontId="47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horizontal="justify" vertical="top"/>
    </xf>
    <xf numFmtId="0" fontId="47" fillId="33" borderId="10" xfId="0" applyFont="1" applyFill="1" applyBorder="1" applyAlignment="1">
      <alignment vertical="top"/>
    </xf>
    <xf numFmtId="0" fontId="7" fillId="33" borderId="10" xfId="42" applyFont="1" applyFill="1" applyBorder="1" applyAlignment="1">
      <alignment horizontal="justify" vertical="top" wrapText="1"/>
    </xf>
    <xf numFmtId="0" fontId="7" fillId="33" borderId="10" xfId="42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49" fontId="47" fillId="33" borderId="11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5"/>
  <sheetViews>
    <sheetView tabSelected="1" zoomScalePageLayoutView="0" workbookViewId="0" topLeftCell="A1">
      <selection activeCell="J5" sqref="J5"/>
    </sheetView>
  </sheetViews>
  <sheetFormatPr defaultColWidth="9.33203125" defaultRowHeight="11.25"/>
  <cols>
    <col min="1" max="1" width="6.33203125" style="8" customWidth="1"/>
    <col min="2" max="2" width="91.66015625" style="1" customWidth="1"/>
    <col min="3" max="3" width="41.5" style="2" customWidth="1"/>
    <col min="4" max="4" width="28.66015625" style="2" customWidth="1"/>
    <col min="5" max="5" width="23.16015625" style="1" customWidth="1"/>
    <col min="6" max="6" width="18" style="1" customWidth="1"/>
    <col min="7" max="7" width="9.33203125" style="8" customWidth="1"/>
    <col min="8" max="8" width="12.5" style="8" bestFit="1" customWidth="1"/>
    <col min="9" max="15" width="9.33203125" style="8" customWidth="1"/>
    <col min="16" max="16384" width="9.33203125" style="8" customWidth="1"/>
  </cols>
  <sheetData>
    <row r="1" spans="3:4" s="1" customFormat="1" ht="15.75">
      <c r="C1" s="2"/>
      <c r="D1" s="2"/>
    </row>
    <row r="2" spans="2:6" s="1" customFormat="1" ht="30" customHeight="1">
      <c r="B2" s="31" t="s">
        <v>452</v>
      </c>
      <c r="C2" s="31"/>
      <c r="D2" s="31"/>
      <c r="E2" s="31"/>
      <c r="F2" s="31"/>
    </row>
    <row r="3" spans="2:6" s="1" customFormat="1" ht="15.75">
      <c r="B3" s="3"/>
      <c r="C3" s="3"/>
      <c r="D3" s="3"/>
      <c r="E3" s="3"/>
      <c r="F3" s="3"/>
    </row>
    <row r="4" spans="3:6" s="1" customFormat="1" ht="15.75">
      <c r="C4" s="2"/>
      <c r="D4" s="2"/>
      <c r="E4" s="4"/>
      <c r="F4" s="4" t="s">
        <v>124</v>
      </c>
    </row>
    <row r="5" spans="2:6" s="7" customFormat="1" ht="146.25" customHeight="1">
      <c r="B5" s="5" t="s">
        <v>194</v>
      </c>
      <c r="C5" s="6" t="s">
        <v>210</v>
      </c>
      <c r="D5" s="30" t="s">
        <v>434</v>
      </c>
      <c r="E5" s="5" t="s">
        <v>453</v>
      </c>
      <c r="F5" s="5" t="s">
        <v>398</v>
      </c>
    </row>
    <row r="6" spans="2:6" ht="15.75">
      <c r="B6" s="10" t="s">
        <v>0</v>
      </c>
      <c r="C6" s="11" t="s">
        <v>1</v>
      </c>
      <c r="D6" s="12">
        <f>SUM(D7,D168)</f>
        <v>4830794.500000001</v>
      </c>
      <c r="E6" s="12">
        <f>SUM(E7,E168)</f>
        <v>3590329.6</v>
      </c>
      <c r="F6" s="12">
        <f>SUM(E6/D6)*100</f>
        <v>74.32172078526627</v>
      </c>
    </row>
    <row r="7" spans="2:8" ht="15.75">
      <c r="B7" s="10" t="s">
        <v>2</v>
      </c>
      <c r="C7" s="11" t="s">
        <v>3</v>
      </c>
      <c r="D7" s="12">
        <f>SUM(D8,D15,D25,D41,D52,D59,D77,D85,D96,D112,D161)</f>
        <v>1354920.1</v>
      </c>
      <c r="E7" s="12">
        <f>SUM(E8,E15,E25,E41,E52,E59,E77,E85,E96,E112,E161)</f>
        <v>1015664.9</v>
      </c>
      <c r="F7" s="12">
        <f aca="true" t="shared" si="0" ref="F7:F70">SUM(E7/D7)*100</f>
        <v>74.96123941182951</v>
      </c>
      <c r="H7" s="9"/>
    </row>
    <row r="8" spans="2:6" ht="15.75">
      <c r="B8" s="10" t="s">
        <v>4</v>
      </c>
      <c r="C8" s="11" t="s">
        <v>5</v>
      </c>
      <c r="D8" s="12">
        <f>SUM(D9)</f>
        <v>923967.8</v>
      </c>
      <c r="E8" s="12">
        <f>SUM(E9)</f>
        <v>646785.5999999999</v>
      </c>
      <c r="F8" s="12">
        <f t="shared" si="0"/>
        <v>70.00088098308186</v>
      </c>
    </row>
    <row r="9" spans="2:6" ht="24" customHeight="1">
      <c r="B9" s="10" t="s">
        <v>6</v>
      </c>
      <c r="C9" s="11" t="s">
        <v>7</v>
      </c>
      <c r="D9" s="12">
        <f>SUM(D10,D11,D12,D13,D14)</f>
        <v>923967.8</v>
      </c>
      <c r="E9" s="12">
        <f>SUM(E10,E11,E12,E13,E14)</f>
        <v>646785.5999999999</v>
      </c>
      <c r="F9" s="12">
        <f t="shared" si="0"/>
        <v>70.00088098308186</v>
      </c>
    </row>
    <row r="10" spans="2:6" ht="84.75" customHeight="1">
      <c r="B10" s="10" t="s">
        <v>130</v>
      </c>
      <c r="C10" s="11" t="s">
        <v>8</v>
      </c>
      <c r="D10" s="12">
        <v>915744.5</v>
      </c>
      <c r="E10" s="12">
        <v>620168.7</v>
      </c>
      <c r="F10" s="12">
        <f t="shared" si="0"/>
        <v>67.72289650661291</v>
      </c>
    </row>
    <row r="11" spans="2:6" ht="111.75" customHeight="1">
      <c r="B11" s="10" t="s">
        <v>9</v>
      </c>
      <c r="C11" s="11" t="s">
        <v>10</v>
      </c>
      <c r="D11" s="12">
        <v>462</v>
      </c>
      <c r="E11" s="12">
        <v>876.6</v>
      </c>
      <c r="F11" s="12">
        <f t="shared" si="0"/>
        <v>189.74025974025975</v>
      </c>
    </row>
    <row r="12" spans="2:6" ht="52.5" customHeight="1">
      <c r="B12" s="10" t="s">
        <v>11</v>
      </c>
      <c r="C12" s="11" t="s">
        <v>12</v>
      </c>
      <c r="D12" s="12">
        <v>7206.9</v>
      </c>
      <c r="E12" s="12">
        <v>2487.7</v>
      </c>
      <c r="F12" s="12">
        <f t="shared" si="0"/>
        <v>34.51830884291443</v>
      </c>
    </row>
    <row r="13" spans="2:6" ht="89.25" customHeight="1">
      <c r="B13" s="10" t="s">
        <v>131</v>
      </c>
      <c r="C13" s="11" t="s">
        <v>13</v>
      </c>
      <c r="D13" s="12">
        <v>554.4</v>
      </c>
      <c r="E13" s="12">
        <v>310.9</v>
      </c>
      <c r="F13" s="12">
        <f t="shared" si="0"/>
        <v>56.07864357864357</v>
      </c>
    </row>
    <row r="14" spans="2:6" ht="90" customHeight="1">
      <c r="B14" s="10" t="s">
        <v>400</v>
      </c>
      <c r="C14" s="11" t="s">
        <v>399</v>
      </c>
      <c r="D14" s="12">
        <v>0</v>
      </c>
      <c r="E14" s="12">
        <v>22941.7</v>
      </c>
      <c r="F14" s="12">
        <v>0</v>
      </c>
    </row>
    <row r="15" spans="2:6" ht="33.75" customHeight="1">
      <c r="B15" s="10" t="s">
        <v>170</v>
      </c>
      <c r="C15" s="11" t="s">
        <v>164</v>
      </c>
      <c r="D15" s="12">
        <f>D16</f>
        <v>13265.800000000001</v>
      </c>
      <c r="E15" s="12">
        <f>E16</f>
        <v>10359.5</v>
      </c>
      <c r="F15" s="12">
        <f t="shared" si="0"/>
        <v>78.09178489047022</v>
      </c>
    </row>
    <row r="16" spans="2:6" ht="33.75" customHeight="1">
      <c r="B16" s="10" t="s">
        <v>169</v>
      </c>
      <c r="C16" s="11" t="s">
        <v>163</v>
      </c>
      <c r="D16" s="12">
        <f>SUM(D17,D19,D21,D23)</f>
        <v>13265.800000000001</v>
      </c>
      <c r="E16" s="12">
        <f>SUM(E17,E19,E21,E23)</f>
        <v>10359.5</v>
      </c>
      <c r="F16" s="12">
        <f t="shared" si="0"/>
        <v>78.09178489047022</v>
      </c>
    </row>
    <row r="17" spans="2:6" ht="65.25" customHeight="1">
      <c r="B17" s="10" t="s">
        <v>168</v>
      </c>
      <c r="C17" s="11" t="s">
        <v>162</v>
      </c>
      <c r="D17" s="12">
        <f>SUM(D18)</f>
        <v>6102.3</v>
      </c>
      <c r="E17" s="12">
        <f>SUM(E18)</f>
        <v>4698.8</v>
      </c>
      <c r="F17" s="12">
        <f t="shared" si="0"/>
        <v>77.00047523065074</v>
      </c>
    </row>
    <row r="18" spans="2:6" ht="100.5" customHeight="1">
      <c r="B18" s="10" t="s">
        <v>261</v>
      </c>
      <c r="C18" s="11" t="s">
        <v>257</v>
      </c>
      <c r="D18" s="12">
        <v>6102.3</v>
      </c>
      <c r="E18" s="12">
        <v>4698.8</v>
      </c>
      <c r="F18" s="12">
        <f t="shared" si="0"/>
        <v>77.00047523065074</v>
      </c>
    </row>
    <row r="19" spans="2:6" ht="83.25" customHeight="1">
      <c r="B19" s="10" t="s">
        <v>167</v>
      </c>
      <c r="C19" s="11" t="s">
        <v>161</v>
      </c>
      <c r="D19" s="12">
        <f>SUM(D20)</f>
        <v>39.8</v>
      </c>
      <c r="E19" s="12">
        <f>SUM(E20)</f>
        <v>33.6</v>
      </c>
      <c r="F19" s="12">
        <f t="shared" si="0"/>
        <v>84.42211055276383</v>
      </c>
    </row>
    <row r="20" spans="2:6" ht="119.25" customHeight="1">
      <c r="B20" s="10" t="s">
        <v>262</v>
      </c>
      <c r="C20" s="11" t="s">
        <v>258</v>
      </c>
      <c r="D20" s="12">
        <v>39.8</v>
      </c>
      <c r="E20" s="12">
        <v>33.6</v>
      </c>
      <c r="F20" s="12">
        <f t="shared" si="0"/>
        <v>84.42211055276383</v>
      </c>
    </row>
    <row r="21" spans="2:6" ht="69.75" customHeight="1">
      <c r="B21" s="10" t="s">
        <v>166</v>
      </c>
      <c r="C21" s="11" t="s">
        <v>160</v>
      </c>
      <c r="D21" s="12">
        <f>SUM(D22)</f>
        <v>8211.5</v>
      </c>
      <c r="E21" s="12">
        <f>SUM(E22)</f>
        <v>6456.6</v>
      </c>
      <c r="F21" s="12">
        <f t="shared" si="0"/>
        <v>78.62875235949583</v>
      </c>
    </row>
    <row r="22" spans="2:6" ht="96.75" customHeight="1">
      <c r="B22" s="13" t="s">
        <v>263</v>
      </c>
      <c r="C22" s="11" t="s">
        <v>259</v>
      </c>
      <c r="D22" s="12">
        <v>8211.5</v>
      </c>
      <c r="E22" s="12">
        <v>6456.6</v>
      </c>
      <c r="F22" s="12">
        <f t="shared" si="0"/>
        <v>78.62875235949583</v>
      </c>
    </row>
    <row r="23" spans="2:6" ht="66" customHeight="1">
      <c r="B23" s="10" t="s">
        <v>165</v>
      </c>
      <c r="C23" s="11" t="s">
        <v>159</v>
      </c>
      <c r="D23" s="12">
        <f>SUM(D24)</f>
        <v>-1087.8</v>
      </c>
      <c r="E23" s="12">
        <f>SUM(E24)</f>
        <v>-829.5</v>
      </c>
      <c r="F23" s="12">
        <f t="shared" si="0"/>
        <v>76.25482625482626</v>
      </c>
    </row>
    <row r="24" spans="2:6" ht="102" customHeight="1">
      <c r="B24" s="10" t="s">
        <v>264</v>
      </c>
      <c r="C24" s="11" t="s">
        <v>260</v>
      </c>
      <c r="D24" s="12">
        <v>-1087.8</v>
      </c>
      <c r="E24" s="12">
        <v>-829.5</v>
      </c>
      <c r="F24" s="12">
        <f t="shared" si="0"/>
        <v>76.25482625482626</v>
      </c>
    </row>
    <row r="25" spans="2:6" ht="20.25" customHeight="1">
      <c r="B25" s="10" t="s">
        <v>14</v>
      </c>
      <c r="C25" s="11" t="s">
        <v>15</v>
      </c>
      <c r="D25" s="12">
        <f>SUM(D26,D34,D37,D39)</f>
        <v>121900</v>
      </c>
      <c r="E25" s="12">
        <f>SUM(E26,E34,E37,E39)</f>
        <v>125186.5</v>
      </c>
      <c r="F25" s="12">
        <f t="shared" si="0"/>
        <v>102.6960623461854</v>
      </c>
    </row>
    <row r="26" spans="2:6" ht="39" customHeight="1">
      <c r="B26" s="10" t="s">
        <v>16</v>
      </c>
      <c r="C26" s="11" t="s">
        <v>17</v>
      </c>
      <c r="D26" s="12">
        <f>SUM(D27,D30,D33)</f>
        <v>108300</v>
      </c>
      <c r="E26" s="12">
        <f>SUM(E27,E30,E33)</f>
        <v>113285</v>
      </c>
      <c r="F26" s="12">
        <f t="shared" si="0"/>
        <v>104.60295475530931</v>
      </c>
    </row>
    <row r="27" spans="2:6" ht="39" customHeight="1">
      <c r="B27" s="10" t="s">
        <v>18</v>
      </c>
      <c r="C27" s="11" t="s">
        <v>19</v>
      </c>
      <c r="D27" s="12">
        <f>SUM(D28,D29)</f>
        <v>87700</v>
      </c>
      <c r="E27" s="12">
        <f>SUM(E28,E29)</f>
        <v>82228.3</v>
      </c>
      <c r="F27" s="12">
        <f t="shared" si="0"/>
        <v>93.76088939566705</v>
      </c>
    </row>
    <row r="28" spans="2:6" ht="39.75" customHeight="1">
      <c r="B28" s="10" t="s">
        <v>18</v>
      </c>
      <c r="C28" s="11" t="s">
        <v>20</v>
      </c>
      <c r="D28" s="12">
        <v>87700</v>
      </c>
      <c r="E28" s="12">
        <v>82230.6</v>
      </c>
      <c r="F28" s="12">
        <f t="shared" si="0"/>
        <v>93.76351197263398</v>
      </c>
    </row>
    <row r="29" spans="2:6" ht="54" customHeight="1">
      <c r="B29" s="10" t="s">
        <v>21</v>
      </c>
      <c r="C29" s="11" t="s">
        <v>22</v>
      </c>
      <c r="D29" s="12">
        <v>0</v>
      </c>
      <c r="E29" s="12">
        <v>-2.3</v>
      </c>
      <c r="F29" s="12">
        <v>0</v>
      </c>
    </row>
    <row r="30" spans="2:6" ht="39.75" customHeight="1">
      <c r="B30" s="10" t="s">
        <v>23</v>
      </c>
      <c r="C30" s="11" t="s">
        <v>24</v>
      </c>
      <c r="D30" s="12">
        <f>SUM(D31,D32)</f>
        <v>20600</v>
      </c>
      <c r="E30" s="12">
        <f>SUM(E31,E32)</f>
        <v>31053.6</v>
      </c>
      <c r="F30" s="12">
        <f t="shared" si="0"/>
        <v>150.74563106796114</v>
      </c>
    </row>
    <row r="31" spans="2:6" ht="71.25" customHeight="1">
      <c r="B31" s="14" t="s">
        <v>207</v>
      </c>
      <c r="C31" s="11" t="s">
        <v>25</v>
      </c>
      <c r="D31" s="12">
        <v>20600</v>
      </c>
      <c r="E31" s="12">
        <v>31053.6</v>
      </c>
      <c r="F31" s="12">
        <f t="shared" si="0"/>
        <v>150.74563106796114</v>
      </c>
    </row>
    <row r="32" spans="2:6" ht="58.5" customHeight="1">
      <c r="B32" s="10" t="s">
        <v>26</v>
      </c>
      <c r="C32" s="11" t="s">
        <v>27</v>
      </c>
      <c r="D32" s="12">
        <v>0</v>
      </c>
      <c r="E32" s="12">
        <v>0</v>
      </c>
      <c r="F32" s="12">
        <v>0</v>
      </c>
    </row>
    <row r="33" spans="2:6" ht="34.5" customHeight="1">
      <c r="B33" s="10" t="s">
        <v>193</v>
      </c>
      <c r="C33" s="11" t="s">
        <v>28</v>
      </c>
      <c r="D33" s="12">
        <v>0</v>
      </c>
      <c r="E33" s="12">
        <v>3.1</v>
      </c>
      <c r="F33" s="12">
        <v>0</v>
      </c>
    </row>
    <row r="34" spans="2:6" ht="35.25" customHeight="1">
      <c r="B34" s="10" t="s">
        <v>29</v>
      </c>
      <c r="C34" s="11" t="s">
        <v>30</v>
      </c>
      <c r="D34" s="12">
        <f>SUM(D35,D36)</f>
        <v>5000</v>
      </c>
      <c r="E34" s="12">
        <f>SUM(E35,E36)</f>
        <v>6878.7</v>
      </c>
      <c r="F34" s="12">
        <f t="shared" si="0"/>
        <v>137.57399999999998</v>
      </c>
    </row>
    <row r="35" spans="2:6" ht="30.75" customHeight="1">
      <c r="B35" s="10" t="s">
        <v>29</v>
      </c>
      <c r="C35" s="11" t="s">
        <v>31</v>
      </c>
      <c r="D35" s="12">
        <v>5000</v>
      </c>
      <c r="E35" s="12">
        <v>6878.7</v>
      </c>
      <c r="F35" s="12">
        <f t="shared" si="0"/>
        <v>137.57399999999998</v>
      </c>
    </row>
    <row r="36" spans="2:6" ht="49.5" customHeight="1">
      <c r="B36" s="10" t="s">
        <v>32</v>
      </c>
      <c r="C36" s="11" t="s">
        <v>33</v>
      </c>
      <c r="D36" s="12">
        <v>0</v>
      </c>
      <c r="E36" s="12">
        <v>0</v>
      </c>
      <c r="F36" s="12">
        <v>0</v>
      </c>
    </row>
    <row r="37" spans="2:6" ht="25.5" customHeight="1">
      <c r="B37" s="10" t="s">
        <v>34</v>
      </c>
      <c r="C37" s="11" t="s">
        <v>35</v>
      </c>
      <c r="D37" s="12">
        <f>SUM(D38)</f>
        <v>0</v>
      </c>
      <c r="E37" s="12">
        <f>SUM(E38)</f>
        <v>0</v>
      </c>
      <c r="F37" s="12">
        <v>0</v>
      </c>
    </row>
    <row r="38" spans="2:6" ht="28.5" customHeight="1">
      <c r="B38" s="10" t="s">
        <v>34</v>
      </c>
      <c r="C38" s="11" t="s">
        <v>36</v>
      </c>
      <c r="D38" s="12">
        <v>0</v>
      </c>
      <c r="E38" s="12">
        <v>0</v>
      </c>
      <c r="F38" s="12">
        <v>0</v>
      </c>
    </row>
    <row r="39" spans="2:6" ht="41.25" customHeight="1">
      <c r="B39" s="10" t="s">
        <v>134</v>
      </c>
      <c r="C39" s="11" t="s">
        <v>135</v>
      </c>
      <c r="D39" s="12">
        <f>SUM(D40)</f>
        <v>8600</v>
      </c>
      <c r="E39" s="12">
        <f>SUM(E40)</f>
        <v>5022.8</v>
      </c>
      <c r="F39" s="12">
        <f t="shared" si="0"/>
        <v>58.4046511627907</v>
      </c>
    </row>
    <row r="40" spans="2:6" ht="49.5" customHeight="1">
      <c r="B40" s="10" t="s">
        <v>136</v>
      </c>
      <c r="C40" s="11" t="s">
        <v>137</v>
      </c>
      <c r="D40" s="12">
        <v>8600</v>
      </c>
      <c r="E40" s="12">
        <v>5022.8</v>
      </c>
      <c r="F40" s="12">
        <f t="shared" si="0"/>
        <v>58.4046511627907</v>
      </c>
    </row>
    <row r="41" spans="2:6" ht="21" customHeight="1">
      <c r="B41" s="10" t="s">
        <v>37</v>
      </c>
      <c r="C41" s="11" t="s">
        <v>38</v>
      </c>
      <c r="D41" s="12">
        <f>SUM(D42,D44,D47)</f>
        <v>74360</v>
      </c>
      <c r="E41" s="12">
        <f>SUM(E42,E44,E47)</f>
        <v>49738.5</v>
      </c>
      <c r="F41" s="12">
        <f t="shared" si="0"/>
        <v>66.88878429263045</v>
      </c>
    </row>
    <row r="42" spans="2:6" ht="27.75" customHeight="1">
      <c r="B42" s="10" t="s">
        <v>39</v>
      </c>
      <c r="C42" s="11" t="s">
        <v>40</v>
      </c>
      <c r="D42" s="12">
        <f>SUM(D43)</f>
        <v>14800</v>
      </c>
      <c r="E42" s="12">
        <f>SUM(E43)</f>
        <v>4388</v>
      </c>
      <c r="F42" s="12">
        <f t="shared" si="0"/>
        <v>29.648648648648653</v>
      </c>
    </row>
    <row r="43" spans="2:6" ht="49.5" customHeight="1">
      <c r="B43" s="10" t="s">
        <v>41</v>
      </c>
      <c r="C43" s="11" t="s">
        <v>42</v>
      </c>
      <c r="D43" s="12">
        <v>14800</v>
      </c>
      <c r="E43" s="12">
        <v>4388</v>
      </c>
      <c r="F43" s="12">
        <f t="shared" si="0"/>
        <v>29.648648648648653</v>
      </c>
    </row>
    <row r="44" spans="2:6" ht="24.75" customHeight="1">
      <c r="B44" s="20" t="s">
        <v>323</v>
      </c>
      <c r="C44" s="11" t="s">
        <v>326</v>
      </c>
      <c r="D44" s="12">
        <f>SUM(D45:D46)</f>
        <v>21560</v>
      </c>
      <c r="E44" s="12">
        <f>SUM(E45:E46)</f>
        <v>13299.099999999999</v>
      </c>
      <c r="F44" s="12">
        <f t="shared" si="0"/>
        <v>61.68413729128014</v>
      </c>
    </row>
    <row r="45" spans="2:6" ht="25.5" customHeight="1">
      <c r="B45" s="20" t="s">
        <v>324</v>
      </c>
      <c r="C45" s="11" t="s">
        <v>327</v>
      </c>
      <c r="D45" s="12">
        <v>12000</v>
      </c>
      <c r="E45" s="12">
        <v>9624.4</v>
      </c>
      <c r="F45" s="12">
        <f t="shared" si="0"/>
        <v>80.20333333333333</v>
      </c>
    </row>
    <row r="46" spans="2:6" ht="24" customHeight="1">
      <c r="B46" s="20" t="s">
        <v>325</v>
      </c>
      <c r="C46" s="11" t="s">
        <v>328</v>
      </c>
      <c r="D46" s="12">
        <v>9560</v>
      </c>
      <c r="E46" s="12">
        <v>3674.7</v>
      </c>
      <c r="F46" s="12">
        <f t="shared" si="0"/>
        <v>38.438284518828446</v>
      </c>
    </row>
    <row r="47" spans="2:6" ht="19.5" customHeight="1">
      <c r="B47" s="10" t="s">
        <v>43</v>
      </c>
      <c r="C47" s="11" t="s">
        <v>44</v>
      </c>
      <c r="D47" s="12">
        <f>SUM(D48,D50)</f>
        <v>38000</v>
      </c>
      <c r="E47" s="12">
        <f>SUM(E48,E50)</f>
        <v>32051.4</v>
      </c>
      <c r="F47" s="12">
        <f t="shared" si="0"/>
        <v>84.34578947368422</v>
      </c>
    </row>
    <row r="48" spans="2:6" ht="34.5" customHeight="1">
      <c r="B48" s="10" t="s">
        <v>178</v>
      </c>
      <c r="C48" s="11" t="s">
        <v>179</v>
      </c>
      <c r="D48" s="12">
        <f>SUM(D49)</f>
        <v>33500</v>
      </c>
      <c r="E48" s="12">
        <f>SUM(E49)</f>
        <v>29295.5</v>
      </c>
      <c r="F48" s="12">
        <f t="shared" si="0"/>
        <v>87.44925373134328</v>
      </c>
    </row>
    <row r="49" spans="2:6" ht="52.5" customHeight="1">
      <c r="B49" s="10" t="s">
        <v>183</v>
      </c>
      <c r="C49" s="11" t="s">
        <v>180</v>
      </c>
      <c r="D49" s="12">
        <v>33500</v>
      </c>
      <c r="E49" s="12">
        <v>29295.5</v>
      </c>
      <c r="F49" s="12">
        <f t="shared" si="0"/>
        <v>87.44925373134328</v>
      </c>
    </row>
    <row r="50" spans="2:6" ht="39" customHeight="1">
      <c r="B50" s="10" t="s">
        <v>181</v>
      </c>
      <c r="C50" s="11" t="s">
        <v>182</v>
      </c>
      <c r="D50" s="12">
        <f>SUM(D51)</f>
        <v>4500</v>
      </c>
      <c r="E50" s="12">
        <f>SUM(E51)</f>
        <v>2755.9</v>
      </c>
      <c r="F50" s="12">
        <f t="shared" si="0"/>
        <v>61.24222222222222</v>
      </c>
    </row>
    <row r="51" spans="2:6" ht="54" customHeight="1">
      <c r="B51" s="10" t="s">
        <v>184</v>
      </c>
      <c r="C51" s="11" t="s">
        <v>185</v>
      </c>
      <c r="D51" s="12">
        <v>4500</v>
      </c>
      <c r="E51" s="12">
        <v>2755.9</v>
      </c>
      <c r="F51" s="12">
        <f t="shared" si="0"/>
        <v>61.24222222222222</v>
      </c>
    </row>
    <row r="52" spans="2:6" ht="18.75" customHeight="1">
      <c r="B52" s="10" t="s">
        <v>45</v>
      </c>
      <c r="C52" s="11" t="s">
        <v>46</v>
      </c>
      <c r="D52" s="12">
        <f>SUM(D53,D55)</f>
        <v>9224</v>
      </c>
      <c r="E52" s="12">
        <f>SUM(E53,E55)</f>
        <v>7489.5</v>
      </c>
      <c r="F52" s="12">
        <f t="shared" si="0"/>
        <v>81.1957935819601</v>
      </c>
    </row>
    <row r="53" spans="2:6" ht="37.5" customHeight="1">
      <c r="B53" s="10" t="s">
        <v>47</v>
      </c>
      <c r="C53" s="11" t="s">
        <v>48</v>
      </c>
      <c r="D53" s="12">
        <f>SUM(D54)</f>
        <v>9150</v>
      </c>
      <c r="E53" s="12">
        <f>SUM(E54)</f>
        <v>7442.7</v>
      </c>
      <c r="F53" s="12">
        <f t="shared" si="0"/>
        <v>81.34098360655737</v>
      </c>
    </row>
    <row r="54" spans="2:6" ht="50.25" customHeight="1">
      <c r="B54" s="10" t="s">
        <v>123</v>
      </c>
      <c r="C54" s="11" t="s">
        <v>49</v>
      </c>
      <c r="D54" s="12">
        <v>9150</v>
      </c>
      <c r="E54" s="12">
        <v>7442.7</v>
      </c>
      <c r="F54" s="12">
        <f t="shared" si="0"/>
        <v>81.34098360655737</v>
      </c>
    </row>
    <row r="55" spans="2:6" ht="39.75" customHeight="1">
      <c r="B55" s="10" t="s">
        <v>50</v>
      </c>
      <c r="C55" s="11" t="s">
        <v>51</v>
      </c>
      <c r="D55" s="12">
        <f>D56+D57</f>
        <v>74</v>
      </c>
      <c r="E55" s="12">
        <f>E56+E57</f>
        <v>46.8</v>
      </c>
      <c r="F55" s="12">
        <f t="shared" si="0"/>
        <v>63.24324324324324</v>
      </c>
    </row>
    <row r="56" spans="2:6" ht="36.75" customHeight="1">
      <c r="B56" s="10" t="s">
        <v>126</v>
      </c>
      <c r="C56" s="11" t="s">
        <v>125</v>
      </c>
      <c r="D56" s="12">
        <v>10</v>
      </c>
      <c r="E56" s="12">
        <v>10</v>
      </c>
      <c r="F56" s="12">
        <f t="shared" si="0"/>
        <v>100</v>
      </c>
    </row>
    <row r="57" spans="2:6" ht="64.5" customHeight="1">
      <c r="B57" s="10" t="s">
        <v>172</v>
      </c>
      <c r="C57" s="11" t="s">
        <v>157</v>
      </c>
      <c r="D57" s="12">
        <f>SUM(D58)</f>
        <v>64</v>
      </c>
      <c r="E57" s="12">
        <f>SUM(E58)</f>
        <v>36.8</v>
      </c>
      <c r="F57" s="12">
        <f t="shared" si="0"/>
        <v>57.49999999999999</v>
      </c>
    </row>
    <row r="58" spans="2:6" ht="86.25" customHeight="1">
      <c r="B58" s="10" t="s">
        <v>171</v>
      </c>
      <c r="C58" s="11" t="s">
        <v>158</v>
      </c>
      <c r="D58" s="12">
        <v>64</v>
      </c>
      <c r="E58" s="12">
        <v>36.8</v>
      </c>
      <c r="F58" s="12">
        <f t="shared" si="0"/>
        <v>57.49999999999999</v>
      </c>
    </row>
    <row r="59" spans="2:6" ht="45" customHeight="1">
      <c r="B59" s="10" t="s">
        <v>52</v>
      </c>
      <c r="C59" s="11" t="s">
        <v>53</v>
      </c>
      <c r="D59" s="12">
        <f>SUM(D60,D62,D74,D71)</f>
        <v>149371</v>
      </c>
      <c r="E59" s="12">
        <f>SUM(E60,E62,E74,E71)</f>
        <v>91352.30000000002</v>
      </c>
      <c r="F59" s="12">
        <f t="shared" si="0"/>
        <v>61.157989167910785</v>
      </c>
    </row>
    <row r="60" spans="2:6" ht="70.5" customHeight="1">
      <c r="B60" s="10" t="s">
        <v>223</v>
      </c>
      <c r="C60" s="11" t="s">
        <v>221</v>
      </c>
      <c r="D60" s="12">
        <f>SUM(D61)</f>
        <v>1289</v>
      </c>
      <c r="E60" s="12">
        <f>SUM(E61)</f>
        <v>0</v>
      </c>
      <c r="F60" s="12">
        <f t="shared" si="0"/>
        <v>0</v>
      </c>
    </row>
    <row r="61" spans="2:6" ht="57" customHeight="1">
      <c r="B61" s="10" t="s">
        <v>224</v>
      </c>
      <c r="C61" s="11" t="s">
        <v>222</v>
      </c>
      <c r="D61" s="12">
        <v>1289</v>
      </c>
      <c r="E61" s="12">
        <v>0</v>
      </c>
      <c r="F61" s="12">
        <f t="shared" si="0"/>
        <v>0</v>
      </c>
    </row>
    <row r="62" spans="2:6" ht="85.5" customHeight="1">
      <c r="B62" s="10" t="s">
        <v>54</v>
      </c>
      <c r="C62" s="11" t="s">
        <v>55</v>
      </c>
      <c r="D62" s="12">
        <f>SUM(D63,D65,D67,D69)</f>
        <v>143282</v>
      </c>
      <c r="E62" s="12">
        <f>SUM(E63,E65,E67,E69,)</f>
        <v>84976.70000000001</v>
      </c>
      <c r="F62" s="12">
        <f t="shared" si="0"/>
        <v>59.30731005988192</v>
      </c>
    </row>
    <row r="63" spans="2:6" ht="69" customHeight="1">
      <c r="B63" s="10" t="s">
        <v>56</v>
      </c>
      <c r="C63" s="11" t="s">
        <v>57</v>
      </c>
      <c r="D63" s="12">
        <f>SUM(D64)</f>
        <v>116527</v>
      </c>
      <c r="E63" s="12">
        <f>SUM(E64)</f>
        <v>71036.3</v>
      </c>
      <c r="F63" s="12">
        <f t="shared" si="0"/>
        <v>60.961236451637824</v>
      </c>
    </row>
    <row r="64" spans="2:6" ht="81" customHeight="1">
      <c r="B64" s="10" t="s">
        <v>58</v>
      </c>
      <c r="C64" s="11" t="s">
        <v>59</v>
      </c>
      <c r="D64" s="12">
        <v>116527</v>
      </c>
      <c r="E64" s="12">
        <v>71036.3</v>
      </c>
      <c r="F64" s="12">
        <f t="shared" si="0"/>
        <v>60.961236451637824</v>
      </c>
    </row>
    <row r="65" spans="2:6" ht="81" customHeight="1">
      <c r="B65" s="10" t="s">
        <v>60</v>
      </c>
      <c r="C65" s="11" t="s">
        <v>61</v>
      </c>
      <c r="D65" s="12">
        <f>SUM(D66)</f>
        <v>1028</v>
      </c>
      <c r="E65" s="12">
        <f>SUM(E66)</f>
        <v>1091.5</v>
      </c>
      <c r="F65" s="12">
        <f t="shared" si="0"/>
        <v>106.17704280155642</v>
      </c>
    </row>
    <row r="66" spans="2:6" ht="71.25" customHeight="1">
      <c r="B66" s="10" t="s">
        <v>62</v>
      </c>
      <c r="C66" s="11" t="s">
        <v>63</v>
      </c>
      <c r="D66" s="12">
        <v>1028</v>
      </c>
      <c r="E66" s="12">
        <v>1091.5</v>
      </c>
      <c r="F66" s="12">
        <f t="shared" si="0"/>
        <v>106.17704280155642</v>
      </c>
    </row>
    <row r="67" spans="2:6" ht="86.25" customHeight="1">
      <c r="B67" s="10" t="s">
        <v>64</v>
      </c>
      <c r="C67" s="11" t="s">
        <v>65</v>
      </c>
      <c r="D67" s="12">
        <f>SUM(D68)</f>
        <v>384</v>
      </c>
      <c r="E67" s="12">
        <f>SUM(E68)</f>
        <v>139.1</v>
      </c>
      <c r="F67" s="12">
        <f t="shared" si="0"/>
        <v>36.223958333333336</v>
      </c>
    </row>
    <row r="68" spans="2:6" ht="66" customHeight="1">
      <c r="B68" s="10" t="s">
        <v>66</v>
      </c>
      <c r="C68" s="11" t="s">
        <v>67</v>
      </c>
      <c r="D68" s="12">
        <v>384</v>
      </c>
      <c r="E68" s="12">
        <v>139.1</v>
      </c>
      <c r="F68" s="12">
        <f t="shared" si="0"/>
        <v>36.223958333333336</v>
      </c>
    </row>
    <row r="69" spans="2:6" ht="44.25" customHeight="1">
      <c r="B69" s="10" t="s">
        <v>140</v>
      </c>
      <c r="C69" s="11" t="s">
        <v>138</v>
      </c>
      <c r="D69" s="12">
        <f>SUM(D70)</f>
        <v>25343</v>
      </c>
      <c r="E69" s="12">
        <f>SUM(E70)</f>
        <v>12709.8</v>
      </c>
      <c r="F69" s="12">
        <f t="shared" si="0"/>
        <v>50.151126543818805</v>
      </c>
    </row>
    <row r="70" spans="2:6" ht="48.75" customHeight="1">
      <c r="B70" s="10" t="s">
        <v>141</v>
      </c>
      <c r="C70" s="11" t="s">
        <v>139</v>
      </c>
      <c r="D70" s="12">
        <v>25343</v>
      </c>
      <c r="E70" s="12">
        <v>12709.8</v>
      </c>
      <c r="F70" s="12">
        <f t="shared" si="0"/>
        <v>50.151126543818805</v>
      </c>
    </row>
    <row r="71" spans="2:6" ht="35.25" customHeight="1">
      <c r="B71" s="10" t="s">
        <v>435</v>
      </c>
      <c r="C71" s="11" t="s">
        <v>436</v>
      </c>
      <c r="D71" s="12">
        <f>SUM(D72)</f>
        <v>0</v>
      </c>
      <c r="E71" s="12">
        <f>SUM(E72)</f>
        <v>267</v>
      </c>
      <c r="F71" s="12">
        <v>0</v>
      </c>
    </row>
    <row r="72" spans="2:6" ht="53.25" customHeight="1">
      <c r="B72" s="10" t="s">
        <v>437</v>
      </c>
      <c r="C72" s="11" t="s">
        <v>438</v>
      </c>
      <c r="D72" s="12">
        <f>SUM(D73)</f>
        <v>0</v>
      </c>
      <c r="E72" s="12">
        <f>SUM(E73)</f>
        <v>267</v>
      </c>
      <c r="F72" s="12">
        <v>0</v>
      </c>
    </row>
    <row r="73" spans="2:6" ht="56.25" customHeight="1">
      <c r="B73" s="10" t="s">
        <v>439</v>
      </c>
      <c r="C73" s="11" t="s">
        <v>440</v>
      </c>
      <c r="D73" s="12">
        <v>0</v>
      </c>
      <c r="E73" s="12">
        <v>267</v>
      </c>
      <c r="F73" s="12">
        <v>0</v>
      </c>
    </row>
    <row r="74" spans="2:6" ht="79.5" customHeight="1">
      <c r="B74" s="10" t="s">
        <v>177</v>
      </c>
      <c r="C74" s="11" t="s">
        <v>149</v>
      </c>
      <c r="D74" s="12">
        <f>SUM(D75)</f>
        <v>4800</v>
      </c>
      <c r="E74" s="12">
        <f>SUM(E75)</f>
        <v>6108.6</v>
      </c>
      <c r="F74" s="12">
        <f>SUM(E74/D74)*100</f>
        <v>127.26250000000002</v>
      </c>
    </row>
    <row r="75" spans="2:6" ht="81.75" customHeight="1">
      <c r="B75" s="10" t="s">
        <v>176</v>
      </c>
      <c r="C75" s="11" t="s">
        <v>148</v>
      </c>
      <c r="D75" s="12">
        <f>SUM(D76)</f>
        <v>4800</v>
      </c>
      <c r="E75" s="12">
        <f>SUM(E76)</f>
        <v>6108.6</v>
      </c>
      <c r="F75" s="12">
        <f>SUM(E75/D75)*100</f>
        <v>127.26250000000002</v>
      </c>
    </row>
    <row r="76" spans="2:6" ht="81.75" customHeight="1">
      <c r="B76" s="10" t="s">
        <v>150</v>
      </c>
      <c r="C76" s="11" t="s">
        <v>147</v>
      </c>
      <c r="D76" s="12">
        <v>4800</v>
      </c>
      <c r="E76" s="12">
        <v>6108.6</v>
      </c>
      <c r="F76" s="12">
        <f>SUM(E76/D76)*100</f>
        <v>127.26250000000002</v>
      </c>
    </row>
    <row r="77" spans="2:6" ht="15.75">
      <c r="B77" s="10" t="s">
        <v>68</v>
      </c>
      <c r="C77" s="11" t="s">
        <v>69</v>
      </c>
      <c r="D77" s="12">
        <f>SUM(D78)</f>
        <v>7538.1</v>
      </c>
      <c r="E77" s="12">
        <f>SUM(E78)</f>
        <v>15967.8</v>
      </c>
      <c r="F77" s="12">
        <f aca="true" t="shared" si="1" ref="F77:F88">SUM(E77/D77)*100</f>
        <v>211.8279141958849</v>
      </c>
    </row>
    <row r="78" spans="2:6" ht="17.25" customHeight="1">
      <c r="B78" s="10" t="s">
        <v>70</v>
      </c>
      <c r="C78" s="11" t="s">
        <v>71</v>
      </c>
      <c r="D78" s="12">
        <f>SUM(D79,D80,D81,D84)</f>
        <v>7538.1</v>
      </c>
      <c r="E78" s="12">
        <f>SUM(E79,E80,E81,E84)</f>
        <v>15967.8</v>
      </c>
      <c r="F78" s="12">
        <f t="shared" si="1"/>
        <v>211.8279141958849</v>
      </c>
    </row>
    <row r="79" spans="2:6" ht="36" customHeight="1">
      <c r="B79" s="10" t="s">
        <v>72</v>
      </c>
      <c r="C79" s="11" t="s">
        <v>73</v>
      </c>
      <c r="D79" s="12">
        <v>731.8</v>
      </c>
      <c r="E79" s="12">
        <v>-143.2</v>
      </c>
      <c r="F79" s="12">
        <f t="shared" si="1"/>
        <v>-19.56818802951626</v>
      </c>
    </row>
    <row r="80" spans="2:6" ht="18" customHeight="1">
      <c r="B80" s="10" t="s">
        <v>74</v>
      </c>
      <c r="C80" s="11" t="s">
        <v>75</v>
      </c>
      <c r="D80" s="12">
        <v>6148.6</v>
      </c>
      <c r="E80" s="12">
        <v>9901.4</v>
      </c>
      <c r="F80" s="12">
        <f t="shared" si="1"/>
        <v>161.0350323650912</v>
      </c>
    </row>
    <row r="81" spans="2:6" ht="20.25" customHeight="1">
      <c r="B81" s="15" t="s">
        <v>76</v>
      </c>
      <c r="C81" s="11" t="s">
        <v>77</v>
      </c>
      <c r="D81" s="12">
        <f>SUM(D82:D83)</f>
        <v>657.5</v>
      </c>
      <c r="E81" s="12">
        <f>SUM(E82:E83)</f>
        <v>6208.9</v>
      </c>
      <c r="F81" s="12">
        <f t="shared" si="1"/>
        <v>944.3193916349809</v>
      </c>
    </row>
    <row r="82" spans="2:6" ht="20.25" customHeight="1">
      <c r="B82" s="15" t="s">
        <v>267</v>
      </c>
      <c r="C82" s="11" t="s">
        <v>265</v>
      </c>
      <c r="D82" s="12">
        <v>652.9</v>
      </c>
      <c r="E82" s="12">
        <v>2982.2</v>
      </c>
      <c r="F82" s="12">
        <f t="shared" si="1"/>
        <v>456.7621381528565</v>
      </c>
    </row>
    <row r="83" spans="2:6" ht="20.25" customHeight="1">
      <c r="B83" s="15" t="s">
        <v>268</v>
      </c>
      <c r="C83" s="11" t="s">
        <v>266</v>
      </c>
      <c r="D83" s="12">
        <v>4.6</v>
      </c>
      <c r="E83" s="12">
        <v>3226.7</v>
      </c>
      <c r="F83" s="12">
        <f t="shared" si="1"/>
        <v>70145.65217391305</v>
      </c>
    </row>
    <row r="84" spans="2:6" ht="54" customHeight="1">
      <c r="B84" s="10" t="s">
        <v>214</v>
      </c>
      <c r="C84" s="11" t="s">
        <v>213</v>
      </c>
      <c r="D84" s="12">
        <v>0.2</v>
      </c>
      <c r="E84" s="12">
        <v>0.7</v>
      </c>
      <c r="F84" s="12">
        <f t="shared" si="1"/>
        <v>349.99999999999994</v>
      </c>
    </row>
    <row r="85" spans="2:6" ht="31.5">
      <c r="B85" s="10" t="s">
        <v>225</v>
      </c>
      <c r="C85" s="11" t="s">
        <v>78</v>
      </c>
      <c r="D85" s="12">
        <f>SUM(D91,D86)</f>
        <v>201</v>
      </c>
      <c r="E85" s="12">
        <f>SUM(E86,E91)</f>
        <v>9896.1</v>
      </c>
      <c r="F85" s="12">
        <f t="shared" si="1"/>
        <v>4923.432835820896</v>
      </c>
    </row>
    <row r="86" spans="2:6" ht="18" customHeight="1">
      <c r="B86" s="10" t="s">
        <v>154</v>
      </c>
      <c r="C86" s="11" t="s">
        <v>155</v>
      </c>
      <c r="D86" s="12">
        <f>SUM(D89+D87)</f>
        <v>50</v>
      </c>
      <c r="E86" s="12">
        <f>SUM(E89+E87)</f>
        <v>17.1</v>
      </c>
      <c r="F86" s="12">
        <f t="shared" si="1"/>
        <v>34.2</v>
      </c>
    </row>
    <row r="87" spans="2:6" ht="17.25" customHeight="1">
      <c r="B87" s="10" t="s">
        <v>195</v>
      </c>
      <c r="C87" s="11" t="s">
        <v>196</v>
      </c>
      <c r="D87" s="12">
        <f>SUM(D88)</f>
        <v>50</v>
      </c>
      <c r="E87" s="12">
        <f>SUM(E88)</f>
        <v>13</v>
      </c>
      <c r="F87" s="12">
        <f t="shared" si="1"/>
        <v>26</v>
      </c>
    </row>
    <row r="88" spans="2:6" ht="48.75" customHeight="1">
      <c r="B88" s="10" t="s">
        <v>197</v>
      </c>
      <c r="C88" s="11" t="s">
        <v>198</v>
      </c>
      <c r="D88" s="12">
        <v>50</v>
      </c>
      <c r="E88" s="12">
        <v>13</v>
      </c>
      <c r="F88" s="12">
        <f t="shared" si="1"/>
        <v>26</v>
      </c>
    </row>
    <row r="89" spans="2:6" ht="18" customHeight="1">
      <c r="B89" s="10" t="s">
        <v>151</v>
      </c>
      <c r="C89" s="11" t="s">
        <v>153</v>
      </c>
      <c r="D89" s="12">
        <f>SUM(D90)</f>
        <v>0</v>
      </c>
      <c r="E89" s="12">
        <f>SUM(E90)</f>
        <v>4.1</v>
      </c>
      <c r="F89" s="12">
        <v>0</v>
      </c>
    </row>
    <row r="90" spans="2:6" ht="34.5" customHeight="1">
      <c r="B90" s="10" t="s">
        <v>156</v>
      </c>
      <c r="C90" s="11" t="s">
        <v>152</v>
      </c>
      <c r="D90" s="12">
        <v>0</v>
      </c>
      <c r="E90" s="12">
        <v>4.1</v>
      </c>
      <c r="F90" s="12">
        <v>0</v>
      </c>
    </row>
    <row r="91" spans="2:6" ht="20.25" customHeight="1">
      <c r="B91" s="10" t="s">
        <v>79</v>
      </c>
      <c r="C91" s="11" t="s">
        <v>80</v>
      </c>
      <c r="D91" s="12">
        <f>SUM(D94+D92)</f>
        <v>151</v>
      </c>
      <c r="E91" s="12">
        <f>SUM(E94+E92)</f>
        <v>9879</v>
      </c>
      <c r="F91" s="12">
        <f aca="true" t="shared" si="2" ref="F91:F99">SUM(E91/D91)*100</f>
        <v>6542.3841059602655</v>
      </c>
    </row>
    <row r="92" spans="2:6" ht="33" customHeight="1">
      <c r="B92" s="10" t="s">
        <v>271</v>
      </c>
      <c r="C92" s="11" t="s">
        <v>269</v>
      </c>
      <c r="D92" s="12">
        <f>SUM(D93)</f>
        <v>1</v>
      </c>
      <c r="E92" s="12">
        <f>SUM(E93)</f>
        <v>41.1</v>
      </c>
      <c r="F92" s="12">
        <f t="shared" si="2"/>
        <v>4110</v>
      </c>
    </row>
    <row r="93" spans="2:6" ht="36" customHeight="1">
      <c r="B93" s="10" t="s">
        <v>272</v>
      </c>
      <c r="C93" s="11" t="s">
        <v>270</v>
      </c>
      <c r="D93" s="12">
        <v>1</v>
      </c>
      <c r="E93" s="12">
        <v>41.1</v>
      </c>
      <c r="F93" s="12">
        <f t="shared" si="2"/>
        <v>4110</v>
      </c>
    </row>
    <row r="94" spans="2:6" ht="18" customHeight="1">
      <c r="B94" s="10" t="s">
        <v>81</v>
      </c>
      <c r="C94" s="11" t="s">
        <v>82</v>
      </c>
      <c r="D94" s="12">
        <f>SUM(D95)</f>
        <v>150</v>
      </c>
      <c r="E94" s="12">
        <f>SUM(E95)</f>
        <v>9837.9</v>
      </c>
      <c r="F94" s="12">
        <f t="shared" si="2"/>
        <v>6558.599999999999</v>
      </c>
    </row>
    <row r="95" spans="2:6" ht="21.75" customHeight="1">
      <c r="B95" s="10" t="s">
        <v>83</v>
      </c>
      <c r="C95" s="11" t="s">
        <v>84</v>
      </c>
      <c r="D95" s="12">
        <v>150</v>
      </c>
      <c r="E95" s="12">
        <v>9837.9</v>
      </c>
      <c r="F95" s="12">
        <f t="shared" si="2"/>
        <v>6558.599999999999</v>
      </c>
    </row>
    <row r="96" spans="2:6" ht="38.25" customHeight="1">
      <c r="B96" s="10" t="s">
        <v>85</v>
      </c>
      <c r="C96" s="11" t="s">
        <v>86</v>
      </c>
      <c r="D96" s="12">
        <f>SUM(D99,D97,D104,D109)</f>
        <v>46626</v>
      </c>
      <c r="E96" s="12">
        <f>SUM(E99,E97,E104,E109)</f>
        <v>47350.49999999999</v>
      </c>
      <c r="F96" s="12">
        <f t="shared" si="2"/>
        <v>101.55385407283488</v>
      </c>
    </row>
    <row r="97" spans="2:6" ht="23.25" customHeight="1">
      <c r="B97" s="10" t="s">
        <v>87</v>
      </c>
      <c r="C97" s="11" t="s">
        <v>88</v>
      </c>
      <c r="D97" s="12">
        <f>SUM(D98)</f>
        <v>23076</v>
      </c>
      <c r="E97" s="12">
        <f>SUM(E98)</f>
        <v>31386.2</v>
      </c>
      <c r="F97" s="12">
        <f t="shared" si="2"/>
        <v>136.01230715895304</v>
      </c>
    </row>
    <row r="98" spans="2:6" ht="33.75" customHeight="1">
      <c r="B98" s="10" t="s">
        <v>89</v>
      </c>
      <c r="C98" s="11" t="s">
        <v>90</v>
      </c>
      <c r="D98" s="12">
        <v>23076</v>
      </c>
      <c r="E98" s="12">
        <v>31386.2</v>
      </c>
      <c r="F98" s="12">
        <f t="shared" si="2"/>
        <v>136.01230715895304</v>
      </c>
    </row>
    <row r="99" spans="2:6" ht="82.5" customHeight="1">
      <c r="B99" s="10" t="s">
        <v>186</v>
      </c>
      <c r="C99" s="11" t="s">
        <v>91</v>
      </c>
      <c r="D99" s="12">
        <f>SUM(D100+D102)</f>
        <v>709</v>
      </c>
      <c r="E99" s="12">
        <f>SUM(E100+E102)</f>
        <v>5773.5</v>
      </c>
      <c r="F99" s="12">
        <f t="shared" si="2"/>
        <v>814.3159379407617</v>
      </c>
    </row>
    <row r="100" spans="2:6" ht="100.5" customHeight="1">
      <c r="B100" s="10" t="s">
        <v>188</v>
      </c>
      <c r="C100" s="11" t="s">
        <v>92</v>
      </c>
      <c r="D100" s="12">
        <f>SUM(D101)</f>
        <v>709</v>
      </c>
      <c r="E100" s="12">
        <f>SUM(E101)</f>
        <v>5678.5</v>
      </c>
      <c r="F100" s="12">
        <f>SUM(E100/D100)*100</f>
        <v>800.9167842031029</v>
      </c>
    </row>
    <row r="101" spans="2:6" ht="99" customHeight="1">
      <c r="B101" s="10" t="s">
        <v>93</v>
      </c>
      <c r="C101" s="11" t="s">
        <v>94</v>
      </c>
      <c r="D101" s="12">
        <v>709</v>
      </c>
      <c r="E101" s="12">
        <v>5678.5</v>
      </c>
      <c r="F101" s="12">
        <f>SUM(E101/D101)*100</f>
        <v>800.9167842031029</v>
      </c>
    </row>
    <row r="102" spans="2:6" ht="95.25" customHeight="1">
      <c r="B102" s="10" t="s">
        <v>128</v>
      </c>
      <c r="C102" s="11" t="s">
        <v>127</v>
      </c>
      <c r="D102" s="12">
        <f>SUM(D103)</f>
        <v>0</v>
      </c>
      <c r="E102" s="12">
        <f>SUM(E103)</f>
        <v>95</v>
      </c>
      <c r="F102" s="12">
        <v>0</v>
      </c>
    </row>
    <row r="103" spans="2:6" ht="96.75" customHeight="1">
      <c r="B103" s="10" t="s">
        <v>129</v>
      </c>
      <c r="C103" s="11" t="s">
        <v>142</v>
      </c>
      <c r="D103" s="12">
        <v>0</v>
      </c>
      <c r="E103" s="12">
        <v>95</v>
      </c>
      <c r="F103" s="12">
        <v>0</v>
      </c>
    </row>
    <row r="104" spans="2:6" ht="50.25" customHeight="1">
      <c r="B104" s="10" t="s">
        <v>187</v>
      </c>
      <c r="C104" s="11" t="s">
        <v>95</v>
      </c>
      <c r="D104" s="12">
        <f>SUM(D105,D107)</f>
        <v>22693</v>
      </c>
      <c r="E104" s="12">
        <f>SUM(E105,E107)</f>
        <v>9917.2</v>
      </c>
      <c r="F104" s="12">
        <f aca="true" t="shared" si="3" ref="F104:F112">SUM(E104/D104)*100</f>
        <v>43.70158198563434</v>
      </c>
    </row>
    <row r="105" spans="2:6" ht="39" customHeight="1">
      <c r="B105" s="10" t="s">
        <v>132</v>
      </c>
      <c r="C105" s="11" t="s">
        <v>96</v>
      </c>
      <c r="D105" s="12">
        <f>SUM(D106)</f>
        <v>22690</v>
      </c>
      <c r="E105" s="12">
        <f>SUM(E106)</f>
        <v>9908.7</v>
      </c>
      <c r="F105" s="12">
        <f t="shared" si="3"/>
        <v>43.66989863375937</v>
      </c>
    </row>
    <row r="106" spans="2:6" ht="53.25" customHeight="1">
      <c r="B106" s="10" t="s">
        <v>133</v>
      </c>
      <c r="C106" s="11" t="s">
        <v>97</v>
      </c>
      <c r="D106" s="12">
        <v>22690</v>
      </c>
      <c r="E106" s="12">
        <v>9908.7</v>
      </c>
      <c r="F106" s="12">
        <f t="shared" si="3"/>
        <v>43.66989863375937</v>
      </c>
    </row>
    <row r="107" spans="2:6" ht="53.25" customHeight="1">
      <c r="B107" s="10" t="s">
        <v>145</v>
      </c>
      <c r="C107" s="11" t="s">
        <v>143</v>
      </c>
      <c r="D107" s="12">
        <f>SUM(D108)</f>
        <v>3</v>
      </c>
      <c r="E107" s="12">
        <f>SUM(E108)</f>
        <v>8.5</v>
      </c>
      <c r="F107" s="12">
        <f t="shared" si="3"/>
        <v>283.33333333333337</v>
      </c>
    </row>
    <row r="108" spans="2:6" ht="53.25" customHeight="1">
      <c r="B108" s="10" t="s">
        <v>146</v>
      </c>
      <c r="C108" s="11" t="s">
        <v>144</v>
      </c>
      <c r="D108" s="12">
        <v>3</v>
      </c>
      <c r="E108" s="12">
        <v>8.5</v>
      </c>
      <c r="F108" s="12">
        <f t="shared" si="3"/>
        <v>283.33333333333337</v>
      </c>
    </row>
    <row r="109" spans="2:6" ht="70.5" customHeight="1">
      <c r="B109" s="10" t="s">
        <v>276</v>
      </c>
      <c r="C109" s="11" t="s">
        <v>273</v>
      </c>
      <c r="D109" s="12">
        <f>SUM(D110)</f>
        <v>148</v>
      </c>
      <c r="E109" s="12">
        <f>SUM(E110)</f>
        <v>273.6</v>
      </c>
      <c r="F109" s="12">
        <f t="shared" si="3"/>
        <v>184.8648648648649</v>
      </c>
    </row>
    <row r="110" spans="2:6" ht="67.5" customHeight="1">
      <c r="B110" s="13" t="s">
        <v>277</v>
      </c>
      <c r="C110" s="11" t="s">
        <v>274</v>
      </c>
      <c r="D110" s="12">
        <f>SUM(D111)</f>
        <v>148</v>
      </c>
      <c r="E110" s="12">
        <f>SUM(E111)</f>
        <v>273.6</v>
      </c>
      <c r="F110" s="12">
        <f t="shared" si="3"/>
        <v>184.8648648648649</v>
      </c>
    </row>
    <row r="111" spans="2:6" ht="82.5" customHeight="1">
      <c r="B111" s="13" t="s">
        <v>278</v>
      </c>
      <c r="C111" s="11" t="s">
        <v>275</v>
      </c>
      <c r="D111" s="12">
        <v>148</v>
      </c>
      <c r="E111" s="12">
        <v>273.6</v>
      </c>
      <c r="F111" s="12">
        <f t="shared" si="3"/>
        <v>184.8648648648649</v>
      </c>
    </row>
    <row r="112" spans="2:6" ht="22.5" customHeight="1">
      <c r="B112" s="10" t="s">
        <v>98</v>
      </c>
      <c r="C112" s="11" t="s">
        <v>99</v>
      </c>
      <c r="D112" s="12">
        <f>SUM(D113+D143+D145+D148+D158)</f>
        <v>2765</v>
      </c>
      <c r="E112" s="12">
        <f>SUM(E113+E143+E145+E148+E158)</f>
        <v>6080.3</v>
      </c>
      <c r="F112" s="12">
        <f t="shared" si="3"/>
        <v>219.9023508137432</v>
      </c>
    </row>
    <row r="113" spans="2:6" ht="36.75" customHeight="1">
      <c r="B113" s="21" t="s">
        <v>329</v>
      </c>
      <c r="C113" s="11" t="s">
        <v>330</v>
      </c>
      <c r="D113" s="12">
        <f>SUM(D114+D116+D119+D122+D126+D128+D130+D133+D136+D138+D141)</f>
        <v>1666</v>
      </c>
      <c r="E113" s="12">
        <f>SUM(E114+E116+E119+E122+E126+E128+E130+E133+E136+E138+E141)</f>
        <v>4152.8</v>
      </c>
      <c r="F113" s="12">
        <f aca="true" t="shared" si="4" ref="F113:F167">SUM(E113/D113)*100</f>
        <v>249.2677070828331</v>
      </c>
    </row>
    <row r="114" spans="2:6" ht="51.75" customHeight="1">
      <c r="B114" s="21" t="s">
        <v>401</v>
      </c>
      <c r="C114" s="11" t="s">
        <v>331</v>
      </c>
      <c r="D114" s="12">
        <f>SUM(D115)</f>
        <v>236.7</v>
      </c>
      <c r="E114" s="12">
        <f>SUM(E115)</f>
        <v>117.6</v>
      </c>
      <c r="F114" s="12">
        <f t="shared" si="4"/>
        <v>49.68314321926489</v>
      </c>
    </row>
    <row r="115" spans="2:6" ht="93" customHeight="1">
      <c r="B115" s="21" t="s">
        <v>402</v>
      </c>
      <c r="C115" s="11" t="s">
        <v>332</v>
      </c>
      <c r="D115" s="12">
        <v>236.7</v>
      </c>
      <c r="E115" s="12">
        <v>117.6</v>
      </c>
      <c r="F115" s="12">
        <f t="shared" si="4"/>
        <v>49.68314321926489</v>
      </c>
    </row>
    <row r="116" spans="2:6" ht="89.25" customHeight="1">
      <c r="B116" s="21" t="s">
        <v>403</v>
      </c>
      <c r="C116" s="11" t="s">
        <v>333</v>
      </c>
      <c r="D116" s="12">
        <f>SUM(D117:D118)</f>
        <v>168.2</v>
      </c>
      <c r="E116" s="12">
        <f>SUM(E117:E118)</f>
        <v>170.2</v>
      </c>
      <c r="F116" s="12">
        <f t="shared" si="4"/>
        <v>101.18906064209274</v>
      </c>
    </row>
    <row r="117" spans="2:6" ht="120.75" customHeight="1">
      <c r="B117" s="21" t="s">
        <v>404</v>
      </c>
      <c r="C117" s="11" t="s">
        <v>334</v>
      </c>
      <c r="D117" s="12">
        <v>0</v>
      </c>
      <c r="E117" s="12">
        <v>0</v>
      </c>
      <c r="F117" s="12">
        <v>0</v>
      </c>
    </row>
    <row r="118" spans="2:6" ht="115.5" customHeight="1">
      <c r="B118" s="21" t="s">
        <v>405</v>
      </c>
      <c r="C118" s="11" t="s">
        <v>335</v>
      </c>
      <c r="D118" s="12">
        <v>168.2</v>
      </c>
      <c r="E118" s="12">
        <v>170.2</v>
      </c>
      <c r="F118" s="12">
        <f t="shared" si="4"/>
        <v>101.18906064209274</v>
      </c>
    </row>
    <row r="119" spans="2:6" ht="60" customHeight="1">
      <c r="B119" s="21" t="s">
        <v>406</v>
      </c>
      <c r="C119" s="11" t="s">
        <v>336</v>
      </c>
      <c r="D119" s="12">
        <f>SUM(D120+D121)</f>
        <v>11.3</v>
      </c>
      <c r="E119" s="12">
        <f>SUM(E120+E121)</f>
        <v>180.2</v>
      </c>
      <c r="F119" s="12">
        <f t="shared" si="4"/>
        <v>1594.6902654867256</v>
      </c>
    </row>
    <row r="120" spans="2:6" ht="87.75" customHeight="1">
      <c r="B120" s="23" t="s">
        <v>423</v>
      </c>
      <c r="C120" s="11" t="s">
        <v>422</v>
      </c>
      <c r="D120" s="12">
        <v>6.3</v>
      </c>
      <c r="E120" s="12">
        <v>0.2</v>
      </c>
      <c r="F120" s="12">
        <f t="shared" si="4"/>
        <v>3.1746031746031753</v>
      </c>
    </row>
    <row r="121" spans="2:6" ht="70.5" customHeight="1">
      <c r="B121" s="24" t="s">
        <v>425</v>
      </c>
      <c r="C121" s="11" t="s">
        <v>424</v>
      </c>
      <c r="D121" s="12">
        <v>5</v>
      </c>
      <c r="E121" s="12">
        <v>180</v>
      </c>
      <c r="F121" s="12">
        <f t="shared" si="4"/>
        <v>3600</v>
      </c>
    </row>
    <row r="122" spans="2:6" ht="66.75" customHeight="1">
      <c r="B122" s="21" t="s">
        <v>407</v>
      </c>
      <c r="C122" s="11" t="s">
        <v>337</v>
      </c>
      <c r="D122" s="12">
        <f>SUM(D123+D125+D124)</f>
        <v>10</v>
      </c>
      <c r="E122" s="12">
        <f>SUM(E123+E125+E124)</f>
        <v>163.2</v>
      </c>
      <c r="F122" s="12">
        <f t="shared" si="4"/>
        <v>1632</v>
      </c>
    </row>
    <row r="123" spans="2:6" ht="105.75" customHeight="1">
      <c r="B123" s="21" t="s">
        <v>408</v>
      </c>
      <c r="C123" s="11" t="s">
        <v>338</v>
      </c>
      <c r="D123" s="12">
        <v>0</v>
      </c>
      <c r="E123" s="12">
        <v>74.5</v>
      </c>
      <c r="F123" s="12">
        <v>0</v>
      </c>
    </row>
    <row r="124" spans="2:6" ht="97.5" customHeight="1">
      <c r="B124" s="23" t="s">
        <v>442</v>
      </c>
      <c r="C124" s="11" t="s">
        <v>441</v>
      </c>
      <c r="D124" s="12">
        <v>0</v>
      </c>
      <c r="E124" s="12">
        <v>5</v>
      </c>
      <c r="F124" s="12">
        <v>0</v>
      </c>
    </row>
    <row r="125" spans="2:6" ht="84" customHeight="1">
      <c r="B125" s="24" t="s">
        <v>427</v>
      </c>
      <c r="C125" s="11" t="s">
        <v>426</v>
      </c>
      <c r="D125" s="12">
        <v>10</v>
      </c>
      <c r="E125" s="12">
        <v>83.7</v>
      </c>
      <c r="F125" s="12">
        <f t="shared" si="4"/>
        <v>837.0000000000001</v>
      </c>
    </row>
    <row r="126" spans="2:6" ht="65.25" customHeight="1">
      <c r="B126" s="21" t="s">
        <v>409</v>
      </c>
      <c r="C126" s="11" t="s">
        <v>339</v>
      </c>
      <c r="D126" s="12">
        <f>SUM(D127)</f>
        <v>15.2</v>
      </c>
      <c r="E126" s="12">
        <f>SUM(E127)</f>
        <v>126.1</v>
      </c>
      <c r="F126" s="12">
        <f t="shared" si="4"/>
        <v>829.6052631578947</v>
      </c>
    </row>
    <row r="127" spans="2:6" ht="97.5" customHeight="1">
      <c r="B127" s="21" t="s">
        <v>410</v>
      </c>
      <c r="C127" s="11" t="s">
        <v>340</v>
      </c>
      <c r="D127" s="12">
        <v>15.2</v>
      </c>
      <c r="E127" s="12">
        <v>126.1</v>
      </c>
      <c r="F127" s="12">
        <f t="shared" si="4"/>
        <v>829.6052631578947</v>
      </c>
    </row>
    <row r="128" spans="2:6" ht="57.75" customHeight="1">
      <c r="B128" s="21" t="s">
        <v>454</v>
      </c>
      <c r="C128" s="11" t="s">
        <v>456</v>
      </c>
      <c r="D128" s="12">
        <f>SUM(D129)</f>
        <v>0</v>
      </c>
      <c r="E128" s="12">
        <f>SUM(E129)</f>
        <v>5</v>
      </c>
      <c r="F128" s="12">
        <v>0</v>
      </c>
    </row>
    <row r="129" spans="2:6" ht="71.25" customHeight="1">
      <c r="B129" s="21" t="s">
        <v>455</v>
      </c>
      <c r="C129" s="11" t="s">
        <v>457</v>
      </c>
      <c r="D129" s="12">
        <v>0</v>
      </c>
      <c r="E129" s="12">
        <v>5</v>
      </c>
      <c r="F129" s="12">
        <v>0</v>
      </c>
    </row>
    <row r="130" spans="2:6" ht="69" customHeight="1">
      <c r="B130" s="21" t="s">
        <v>411</v>
      </c>
      <c r="C130" s="11" t="s">
        <v>341</v>
      </c>
      <c r="D130" s="12">
        <f>SUM(D132+D131)</f>
        <v>0</v>
      </c>
      <c r="E130" s="12">
        <f>SUM(E132+E131)</f>
        <v>194.5</v>
      </c>
      <c r="F130" s="12">
        <v>0</v>
      </c>
    </row>
    <row r="131" spans="2:6" ht="99" customHeight="1">
      <c r="B131" s="26" t="s">
        <v>429</v>
      </c>
      <c r="C131" s="11" t="s">
        <v>443</v>
      </c>
      <c r="D131" s="12">
        <v>0</v>
      </c>
      <c r="E131" s="12">
        <v>50</v>
      </c>
      <c r="F131" s="12">
        <v>0</v>
      </c>
    </row>
    <row r="132" spans="2:6" ht="100.5" customHeight="1">
      <c r="B132" s="23" t="s">
        <v>429</v>
      </c>
      <c r="C132" s="11" t="s">
        <v>428</v>
      </c>
      <c r="D132" s="12">
        <v>0</v>
      </c>
      <c r="E132" s="12">
        <v>144.5</v>
      </c>
      <c r="F132" s="12">
        <v>0</v>
      </c>
    </row>
    <row r="133" spans="2:6" ht="66" customHeight="1">
      <c r="B133" s="21" t="s">
        <v>412</v>
      </c>
      <c r="C133" s="11" t="s">
        <v>342</v>
      </c>
      <c r="D133" s="12">
        <f>SUM(D134:D135)</f>
        <v>29.4</v>
      </c>
      <c r="E133" s="12">
        <f>SUM(E134:E135)</f>
        <v>33.2</v>
      </c>
      <c r="F133" s="12">
        <f t="shared" si="4"/>
        <v>112.92517006802723</v>
      </c>
    </row>
    <row r="134" spans="2:6" ht="114.75" customHeight="1">
      <c r="B134" s="21" t="s">
        <v>413</v>
      </c>
      <c r="C134" s="11" t="s">
        <v>343</v>
      </c>
      <c r="D134" s="12">
        <v>29.4</v>
      </c>
      <c r="E134" s="12">
        <v>33.2</v>
      </c>
      <c r="F134" s="12">
        <f t="shared" si="4"/>
        <v>112.92517006802723</v>
      </c>
    </row>
    <row r="135" spans="2:6" ht="111.75" customHeight="1" hidden="1">
      <c r="B135" s="21" t="s">
        <v>414</v>
      </c>
      <c r="C135" s="11" t="s">
        <v>344</v>
      </c>
      <c r="D135" s="12"/>
      <c r="E135" s="12"/>
      <c r="F135" s="12" t="e">
        <f t="shared" si="4"/>
        <v>#DIV/0!</v>
      </c>
    </row>
    <row r="136" spans="2:6" ht="65.25" customHeight="1">
      <c r="B136" s="21" t="s">
        <v>415</v>
      </c>
      <c r="C136" s="11" t="s">
        <v>347</v>
      </c>
      <c r="D136" s="12">
        <f>SUM(D137)</f>
        <v>6</v>
      </c>
      <c r="E136" s="12">
        <f>SUM(E137)</f>
        <v>2.5</v>
      </c>
      <c r="F136" s="12">
        <f t="shared" si="4"/>
        <v>41.66666666666667</v>
      </c>
    </row>
    <row r="137" spans="2:6" ht="95.25" customHeight="1">
      <c r="B137" s="21" t="s">
        <v>416</v>
      </c>
      <c r="C137" s="11" t="s">
        <v>348</v>
      </c>
      <c r="D137" s="12">
        <v>6</v>
      </c>
      <c r="E137" s="12">
        <v>2.5</v>
      </c>
      <c r="F137" s="12">
        <f t="shared" si="4"/>
        <v>41.66666666666667</v>
      </c>
    </row>
    <row r="138" spans="2:6" ht="58.5" customHeight="1">
      <c r="B138" s="21" t="s">
        <v>417</v>
      </c>
      <c r="C138" s="11" t="s">
        <v>345</v>
      </c>
      <c r="D138" s="12">
        <f>SUM(D139:D140)</f>
        <v>316.8</v>
      </c>
      <c r="E138" s="12">
        <f>SUM(E139:E140)</f>
        <v>1152.5</v>
      </c>
      <c r="F138" s="12">
        <f t="shared" si="4"/>
        <v>363.7941919191919</v>
      </c>
    </row>
    <row r="139" spans="2:6" ht="97.5" customHeight="1">
      <c r="B139" s="21" t="s">
        <v>418</v>
      </c>
      <c r="C139" s="11" t="s">
        <v>346</v>
      </c>
      <c r="D139" s="12">
        <v>66.5</v>
      </c>
      <c r="E139" s="12">
        <v>26.5</v>
      </c>
      <c r="F139" s="12">
        <f t="shared" si="4"/>
        <v>39.849624060150376</v>
      </c>
    </row>
    <row r="140" spans="2:6" ht="88.5" customHeight="1">
      <c r="B140" s="21" t="s">
        <v>419</v>
      </c>
      <c r="C140" s="11" t="s">
        <v>349</v>
      </c>
      <c r="D140" s="12">
        <v>250.3</v>
      </c>
      <c r="E140" s="12">
        <v>1126</v>
      </c>
      <c r="F140" s="12">
        <f t="shared" si="4"/>
        <v>449.8601677986416</v>
      </c>
    </row>
    <row r="141" spans="2:6" ht="70.5" customHeight="1">
      <c r="B141" s="21" t="s">
        <v>420</v>
      </c>
      <c r="C141" s="11" t="s">
        <v>350</v>
      </c>
      <c r="D141" s="12">
        <f>SUM(D142)</f>
        <v>872.4</v>
      </c>
      <c r="E141" s="12">
        <f>SUM(E142)</f>
        <v>2007.8</v>
      </c>
      <c r="F141" s="12">
        <f t="shared" si="4"/>
        <v>230.1467216872994</v>
      </c>
    </row>
    <row r="142" spans="2:6" ht="102" customHeight="1">
      <c r="B142" s="21" t="s">
        <v>421</v>
      </c>
      <c r="C142" s="11" t="s">
        <v>351</v>
      </c>
      <c r="D142" s="12">
        <v>872.4</v>
      </c>
      <c r="E142" s="12">
        <v>2007.8</v>
      </c>
      <c r="F142" s="12">
        <f t="shared" si="4"/>
        <v>230.1467216872994</v>
      </c>
    </row>
    <row r="143" spans="2:6" ht="40.5" customHeight="1">
      <c r="B143" s="21" t="s">
        <v>352</v>
      </c>
      <c r="C143" s="11" t="s">
        <v>354</v>
      </c>
      <c r="D143" s="12">
        <f>SUM(D144)</f>
        <v>274</v>
      </c>
      <c r="E143" s="12">
        <f>SUM(E144)</f>
        <v>192.7</v>
      </c>
      <c r="F143" s="12">
        <f t="shared" si="4"/>
        <v>70.32846715328466</v>
      </c>
    </row>
    <row r="144" spans="2:6" ht="66" customHeight="1">
      <c r="B144" s="21" t="s">
        <v>353</v>
      </c>
      <c r="C144" s="11" t="s">
        <v>355</v>
      </c>
      <c r="D144" s="12">
        <v>274</v>
      </c>
      <c r="E144" s="12">
        <v>192.7</v>
      </c>
      <c r="F144" s="12">
        <f t="shared" si="4"/>
        <v>70.32846715328466</v>
      </c>
    </row>
    <row r="145" spans="2:6" ht="100.5" customHeight="1">
      <c r="B145" s="21" t="s">
        <v>356</v>
      </c>
      <c r="C145" s="11" t="s">
        <v>358</v>
      </c>
      <c r="D145" s="12">
        <f>SUM(D146:D147)</f>
        <v>50</v>
      </c>
      <c r="E145" s="12">
        <f>SUM(E146:E147)</f>
        <v>107.8</v>
      </c>
      <c r="F145" s="12">
        <f t="shared" si="4"/>
        <v>215.60000000000002</v>
      </c>
    </row>
    <row r="146" spans="2:6" ht="55.5" customHeight="1">
      <c r="B146" s="21" t="s">
        <v>357</v>
      </c>
      <c r="C146" s="11" t="s">
        <v>359</v>
      </c>
      <c r="D146" s="12">
        <v>50</v>
      </c>
      <c r="E146" s="12">
        <v>98.1</v>
      </c>
      <c r="F146" s="12">
        <f t="shared" si="4"/>
        <v>196.2</v>
      </c>
    </row>
    <row r="147" spans="2:6" ht="90.75" customHeight="1">
      <c r="B147" s="21" t="s">
        <v>361</v>
      </c>
      <c r="C147" s="11" t="s">
        <v>360</v>
      </c>
      <c r="D147" s="12">
        <v>0</v>
      </c>
      <c r="E147" s="12">
        <v>9.7</v>
      </c>
      <c r="F147" s="12">
        <v>0</v>
      </c>
    </row>
    <row r="148" spans="2:6" ht="22.5" customHeight="1">
      <c r="B148" s="21" t="s">
        <v>362</v>
      </c>
      <c r="C148" s="11" t="s">
        <v>365</v>
      </c>
      <c r="D148" s="12">
        <f>SUM(D149+D151+D155+D153)</f>
        <v>25</v>
      </c>
      <c r="E148" s="12">
        <f>SUM(E149+E151+E155+E153)</f>
        <v>1214.5000000000002</v>
      </c>
      <c r="F148" s="12">
        <f t="shared" si="4"/>
        <v>4858.000000000001</v>
      </c>
    </row>
    <row r="149" spans="2:6" ht="87" customHeight="1">
      <c r="B149" s="21" t="s">
        <v>363</v>
      </c>
      <c r="C149" s="11" t="s">
        <v>366</v>
      </c>
      <c r="D149" s="12">
        <f>SUM(D150)</f>
        <v>20</v>
      </c>
      <c r="E149" s="12">
        <f>SUM(E150)</f>
        <v>51.9</v>
      </c>
      <c r="F149" s="12">
        <f t="shared" si="4"/>
        <v>259.5</v>
      </c>
    </row>
    <row r="150" spans="2:6" ht="70.5" customHeight="1">
      <c r="B150" s="21" t="s">
        <v>364</v>
      </c>
      <c r="C150" s="11" t="s">
        <v>367</v>
      </c>
      <c r="D150" s="12">
        <v>20</v>
      </c>
      <c r="E150" s="12">
        <v>51.9</v>
      </c>
      <c r="F150" s="12">
        <f t="shared" si="4"/>
        <v>259.5</v>
      </c>
    </row>
    <row r="151" spans="2:6" ht="37.5" customHeight="1">
      <c r="B151" s="21" t="s">
        <v>458</v>
      </c>
      <c r="C151" s="11" t="s">
        <v>460</v>
      </c>
      <c r="D151" s="12">
        <f>SUM(D152)</f>
        <v>0</v>
      </c>
      <c r="E151" s="12">
        <f>SUM(E152)</f>
        <v>44</v>
      </c>
      <c r="F151" s="12">
        <v>0</v>
      </c>
    </row>
    <row r="152" spans="2:6" ht="138.75" customHeight="1">
      <c r="B152" s="21" t="s">
        <v>459</v>
      </c>
      <c r="C152" s="11" t="s">
        <v>461</v>
      </c>
      <c r="D152" s="12">
        <v>0</v>
      </c>
      <c r="E152" s="12">
        <v>44</v>
      </c>
      <c r="F152" s="12">
        <v>0</v>
      </c>
    </row>
    <row r="153" spans="2:6" ht="50.25" customHeight="1">
      <c r="B153" s="27" t="s">
        <v>446</v>
      </c>
      <c r="C153" s="11" t="s">
        <v>444</v>
      </c>
      <c r="D153" s="12">
        <f>SUM(D154)</f>
        <v>0</v>
      </c>
      <c r="E153" s="12">
        <f>SUM(E154)</f>
        <v>3</v>
      </c>
      <c r="F153" s="12">
        <v>0</v>
      </c>
    </row>
    <row r="154" spans="2:6" ht="64.5" customHeight="1">
      <c r="B154" s="28" t="s">
        <v>447</v>
      </c>
      <c r="C154" s="11" t="s">
        <v>445</v>
      </c>
      <c r="D154" s="12">
        <v>0</v>
      </c>
      <c r="E154" s="12">
        <v>3</v>
      </c>
      <c r="F154" s="12">
        <v>0</v>
      </c>
    </row>
    <row r="155" spans="2:6" ht="73.5" customHeight="1">
      <c r="B155" s="21" t="s">
        <v>368</v>
      </c>
      <c r="C155" s="11" t="s">
        <v>370</v>
      </c>
      <c r="D155" s="12">
        <f>SUM(D156:D157)</f>
        <v>5</v>
      </c>
      <c r="E155" s="12">
        <f>SUM(E156:E157)</f>
        <v>1115.6000000000001</v>
      </c>
      <c r="F155" s="12">
        <f t="shared" si="4"/>
        <v>22312.000000000004</v>
      </c>
    </row>
    <row r="156" spans="2:6" ht="76.5" customHeight="1">
      <c r="B156" s="21" t="s">
        <v>369</v>
      </c>
      <c r="C156" s="11" t="s">
        <v>371</v>
      </c>
      <c r="D156" s="12">
        <v>5</v>
      </c>
      <c r="E156" s="12">
        <v>1094.4</v>
      </c>
      <c r="F156" s="12">
        <f t="shared" si="4"/>
        <v>21888.000000000004</v>
      </c>
    </row>
    <row r="157" spans="2:6" ht="80.25" customHeight="1">
      <c r="B157" s="21" t="s">
        <v>373</v>
      </c>
      <c r="C157" s="11" t="s">
        <v>372</v>
      </c>
      <c r="D157" s="12">
        <v>0</v>
      </c>
      <c r="E157" s="12">
        <v>21.2</v>
      </c>
      <c r="F157" s="12">
        <v>0</v>
      </c>
    </row>
    <row r="158" spans="2:6" ht="22.5" customHeight="1">
      <c r="B158" s="21" t="s">
        <v>374</v>
      </c>
      <c r="C158" s="11" t="s">
        <v>377</v>
      </c>
      <c r="D158" s="12">
        <f>SUM(D159)</f>
        <v>750</v>
      </c>
      <c r="E158" s="12">
        <f>SUM(E159)</f>
        <v>412.5</v>
      </c>
      <c r="F158" s="12">
        <f t="shared" si="4"/>
        <v>55.00000000000001</v>
      </c>
    </row>
    <row r="159" spans="2:6" ht="35.25" customHeight="1">
      <c r="B159" s="21" t="s">
        <v>375</v>
      </c>
      <c r="C159" s="11" t="s">
        <v>378</v>
      </c>
      <c r="D159" s="12">
        <f>SUM(D160)</f>
        <v>750</v>
      </c>
      <c r="E159" s="12">
        <f>SUM(E160)</f>
        <v>412.5</v>
      </c>
      <c r="F159" s="12">
        <f t="shared" si="4"/>
        <v>55.00000000000001</v>
      </c>
    </row>
    <row r="160" spans="2:6" ht="66.75" customHeight="1">
      <c r="B160" s="21" t="s">
        <v>376</v>
      </c>
      <c r="C160" s="11" t="s">
        <v>379</v>
      </c>
      <c r="D160" s="12">
        <v>750</v>
      </c>
      <c r="E160" s="12">
        <v>412.5</v>
      </c>
      <c r="F160" s="12">
        <f t="shared" si="4"/>
        <v>55.00000000000001</v>
      </c>
    </row>
    <row r="161" spans="2:6" ht="15.75">
      <c r="B161" s="10" t="s">
        <v>100</v>
      </c>
      <c r="C161" s="11" t="s">
        <v>101</v>
      </c>
      <c r="D161" s="12">
        <f>SUM(D162+D164+D166)</f>
        <v>5701.4</v>
      </c>
      <c r="E161" s="12">
        <f>SUM(E162+E164+E166)</f>
        <v>5458.3</v>
      </c>
      <c r="F161" s="12">
        <f t="shared" si="4"/>
        <v>95.7361349843898</v>
      </c>
    </row>
    <row r="162" spans="2:6" ht="19.5" customHeight="1">
      <c r="B162" s="10" t="s">
        <v>102</v>
      </c>
      <c r="C162" s="11" t="s">
        <v>103</v>
      </c>
      <c r="D162" s="12">
        <f>SUM(D163)</f>
        <v>0</v>
      </c>
      <c r="E162" s="12">
        <f>SUM(E163)</f>
        <v>27.4</v>
      </c>
      <c r="F162" s="12">
        <v>0</v>
      </c>
    </row>
    <row r="163" spans="2:6" ht="33.75" customHeight="1">
      <c r="B163" s="10" t="s">
        <v>104</v>
      </c>
      <c r="C163" s="11" t="s">
        <v>105</v>
      </c>
      <c r="D163" s="12">
        <v>0</v>
      </c>
      <c r="E163" s="12">
        <v>27.4</v>
      </c>
      <c r="F163" s="12">
        <v>0</v>
      </c>
    </row>
    <row r="164" spans="2:6" ht="33.75" customHeight="1">
      <c r="B164" s="15" t="s">
        <v>281</v>
      </c>
      <c r="C164" s="11" t="s">
        <v>279</v>
      </c>
      <c r="D164" s="12">
        <f>SUM(D165)</f>
        <v>2453.4</v>
      </c>
      <c r="E164" s="12">
        <f>SUM(E165)</f>
        <v>2182.9</v>
      </c>
      <c r="F164" s="12">
        <f t="shared" si="4"/>
        <v>88.97448438901117</v>
      </c>
    </row>
    <row r="165" spans="2:6" ht="33.75" customHeight="1">
      <c r="B165" s="13" t="s">
        <v>282</v>
      </c>
      <c r="C165" s="11" t="s">
        <v>280</v>
      </c>
      <c r="D165" s="12">
        <v>2453.4</v>
      </c>
      <c r="E165" s="12">
        <v>2182.9</v>
      </c>
      <c r="F165" s="12">
        <f t="shared" si="4"/>
        <v>88.97448438901117</v>
      </c>
    </row>
    <row r="166" spans="2:6" ht="33.75" customHeight="1">
      <c r="B166" s="29" t="s">
        <v>451</v>
      </c>
      <c r="C166" s="11" t="s">
        <v>448</v>
      </c>
      <c r="D166" s="12">
        <f>SUM(D167)</f>
        <v>3248</v>
      </c>
      <c r="E166" s="12">
        <f>SUM(E167)</f>
        <v>3248</v>
      </c>
      <c r="F166" s="12">
        <f t="shared" si="4"/>
        <v>100</v>
      </c>
    </row>
    <row r="167" spans="2:6" ht="33.75" customHeight="1">
      <c r="B167" s="29" t="s">
        <v>450</v>
      </c>
      <c r="C167" s="11" t="s">
        <v>449</v>
      </c>
      <c r="D167" s="12">
        <v>3248</v>
      </c>
      <c r="E167" s="12">
        <v>3248</v>
      </c>
      <c r="F167" s="12">
        <f t="shared" si="4"/>
        <v>100</v>
      </c>
    </row>
    <row r="168" spans="2:6" ht="18.75" customHeight="1">
      <c r="B168" s="10" t="s">
        <v>106</v>
      </c>
      <c r="C168" s="11" t="s">
        <v>107</v>
      </c>
      <c r="D168" s="12">
        <f>SUM(D169,D226,D233,D229,D220,D223)</f>
        <v>3475874.400000001</v>
      </c>
      <c r="E168" s="12">
        <f>SUM(E169,E226,E233,E229,E220,E223)</f>
        <v>2574664.7</v>
      </c>
      <c r="F168" s="12">
        <f aca="true" t="shared" si="5" ref="F168:F174">SUM(E168/D168)*100</f>
        <v>74.07243196129295</v>
      </c>
    </row>
    <row r="169" spans="2:6" ht="37.5" customHeight="1">
      <c r="B169" s="10" t="s">
        <v>108</v>
      </c>
      <c r="C169" s="11" t="s">
        <v>109</v>
      </c>
      <c r="D169" s="12">
        <f>SUM(D170,D177,D196,D213)</f>
        <v>3474160.500000001</v>
      </c>
      <c r="E169" s="12">
        <f>SUM(E170,E177,E196,E213)</f>
        <v>2588012.1</v>
      </c>
      <c r="F169" s="12">
        <f t="shared" si="5"/>
        <v>74.49316460768003</v>
      </c>
    </row>
    <row r="170" spans="2:6" ht="20.25" customHeight="1">
      <c r="B170" s="10" t="s">
        <v>192</v>
      </c>
      <c r="C170" s="11" t="s">
        <v>226</v>
      </c>
      <c r="D170" s="12">
        <f>SUM(D171+D173+D175)</f>
        <v>522730.3</v>
      </c>
      <c r="E170" s="12">
        <f>SUM(E171+E173+E175)</f>
        <v>427301.7</v>
      </c>
      <c r="F170" s="12">
        <f t="shared" si="5"/>
        <v>81.7441996379395</v>
      </c>
    </row>
    <row r="171" spans="2:6" ht="24.75" customHeight="1">
      <c r="B171" s="10" t="s">
        <v>322</v>
      </c>
      <c r="C171" s="11" t="s">
        <v>227</v>
      </c>
      <c r="D171" s="12">
        <f>SUM(D172)</f>
        <v>477143.8</v>
      </c>
      <c r="E171" s="12">
        <f>SUM(E172)</f>
        <v>381715.2</v>
      </c>
      <c r="F171" s="12">
        <f t="shared" si="5"/>
        <v>80.00003353286787</v>
      </c>
    </row>
    <row r="172" spans="2:6" ht="33.75" customHeight="1">
      <c r="B172" s="10" t="s">
        <v>321</v>
      </c>
      <c r="C172" s="11" t="s">
        <v>228</v>
      </c>
      <c r="D172" s="12">
        <v>477143.8</v>
      </c>
      <c r="E172" s="12">
        <v>381715.2</v>
      </c>
      <c r="F172" s="12">
        <f t="shared" si="5"/>
        <v>80.00003353286787</v>
      </c>
    </row>
    <row r="173" spans="2:6" ht="36" customHeight="1">
      <c r="B173" s="10" t="s">
        <v>215</v>
      </c>
      <c r="C173" s="11" t="s">
        <v>229</v>
      </c>
      <c r="D173" s="12">
        <f>SUM(D174)</f>
        <v>14537.2</v>
      </c>
      <c r="E173" s="12">
        <f>SUM(E174)</f>
        <v>14537.2</v>
      </c>
      <c r="F173" s="12">
        <f t="shared" si="5"/>
        <v>100</v>
      </c>
    </row>
    <row r="174" spans="2:6" ht="36.75" customHeight="1">
      <c r="B174" s="10" t="s">
        <v>216</v>
      </c>
      <c r="C174" s="11" t="s">
        <v>230</v>
      </c>
      <c r="D174" s="12">
        <v>14537.2</v>
      </c>
      <c r="E174" s="12">
        <v>14537.2</v>
      </c>
      <c r="F174" s="12">
        <f t="shared" si="5"/>
        <v>100</v>
      </c>
    </row>
    <row r="175" spans="2:6" ht="36.75" customHeight="1">
      <c r="B175" s="10" t="s">
        <v>293</v>
      </c>
      <c r="C175" s="11" t="s">
        <v>294</v>
      </c>
      <c r="D175" s="12">
        <f>SUM(D176)</f>
        <v>31049.3</v>
      </c>
      <c r="E175" s="12">
        <f>SUM(E176)</f>
        <v>31049.3</v>
      </c>
      <c r="F175" s="12">
        <f>SUM(E175/D175)*100</f>
        <v>100</v>
      </c>
    </row>
    <row r="176" spans="2:6" ht="36.75" customHeight="1">
      <c r="B176" s="10" t="s">
        <v>298</v>
      </c>
      <c r="C176" s="11" t="s">
        <v>295</v>
      </c>
      <c r="D176" s="12">
        <v>31049.3</v>
      </c>
      <c r="E176" s="12">
        <v>31049.3</v>
      </c>
      <c r="F176" s="12">
        <f>SUM(E176/D176)*100</f>
        <v>100</v>
      </c>
    </row>
    <row r="177" spans="2:6" ht="36.75" customHeight="1">
      <c r="B177" s="10" t="s">
        <v>175</v>
      </c>
      <c r="C177" s="11" t="s">
        <v>292</v>
      </c>
      <c r="D177" s="12">
        <f>D178+D180+D182+D184+D186+D188+D190+D192+D194</f>
        <v>834306.4000000001</v>
      </c>
      <c r="E177" s="12">
        <f>E178+E180+E182+E184+E186+E188+E190+E192+E194</f>
        <v>621998.8000000002</v>
      </c>
      <c r="F177" s="12">
        <f>SUM(E177/D177)*100</f>
        <v>74.55280218394586</v>
      </c>
    </row>
    <row r="178" spans="2:6" ht="67.5" customHeight="1" hidden="1">
      <c r="B178" s="10" t="s">
        <v>297</v>
      </c>
      <c r="C178" s="11" t="s">
        <v>296</v>
      </c>
      <c r="D178" s="12">
        <f>SUM(D179)</f>
        <v>0</v>
      </c>
      <c r="E178" s="12">
        <f>SUM(E179)</f>
        <v>0</v>
      </c>
      <c r="F178" s="12">
        <v>0</v>
      </c>
    </row>
    <row r="179" spans="2:6" ht="70.5" customHeight="1" hidden="1">
      <c r="B179" s="10" t="s">
        <v>199</v>
      </c>
      <c r="C179" s="11" t="s">
        <v>291</v>
      </c>
      <c r="D179" s="12"/>
      <c r="E179" s="12"/>
      <c r="F179" s="12" t="e">
        <f>SUM(E179/D179)*100</f>
        <v>#DIV/0!</v>
      </c>
    </row>
    <row r="180" spans="2:6" ht="123.75" customHeight="1">
      <c r="B180" s="21" t="s">
        <v>303</v>
      </c>
      <c r="C180" s="19" t="s">
        <v>299</v>
      </c>
      <c r="D180" s="12">
        <f>SUM(D181)</f>
        <v>9329.9</v>
      </c>
      <c r="E180" s="12">
        <f>SUM(E181)</f>
        <v>0</v>
      </c>
      <c r="F180" s="12">
        <f aca="true" t="shared" si="6" ref="F180:F193">SUM(E180/D180)*100</f>
        <v>0</v>
      </c>
    </row>
    <row r="181" spans="2:6" ht="115.5" customHeight="1">
      <c r="B181" s="21" t="s">
        <v>304</v>
      </c>
      <c r="C181" s="11" t="s">
        <v>300</v>
      </c>
      <c r="D181" s="12">
        <v>9329.9</v>
      </c>
      <c r="E181" s="12">
        <v>0</v>
      </c>
      <c r="F181" s="12">
        <f t="shared" si="6"/>
        <v>0</v>
      </c>
    </row>
    <row r="182" spans="2:6" ht="82.5" customHeight="1">
      <c r="B182" s="21" t="s">
        <v>305</v>
      </c>
      <c r="C182" s="11" t="s">
        <v>301</v>
      </c>
      <c r="D182" s="12">
        <f>SUM(D183)</f>
        <v>623457</v>
      </c>
      <c r="E182" s="12">
        <f>SUM(E183)</f>
        <v>532123.8</v>
      </c>
      <c r="F182" s="12">
        <f t="shared" si="6"/>
        <v>85.35052136715123</v>
      </c>
    </row>
    <row r="183" spans="2:6" ht="85.5" customHeight="1">
      <c r="B183" s="21" t="s">
        <v>306</v>
      </c>
      <c r="C183" s="11" t="s">
        <v>302</v>
      </c>
      <c r="D183" s="12">
        <v>623457</v>
      </c>
      <c r="E183" s="12">
        <v>532123.8</v>
      </c>
      <c r="F183" s="12">
        <f t="shared" si="6"/>
        <v>85.35052136715123</v>
      </c>
    </row>
    <row r="184" spans="2:6" ht="52.5" customHeight="1">
      <c r="B184" s="25" t="s">
        <v>433</v>
      </c>
      <c r="C184" s="11" t="s">
        <v>431</v>
      </c>
      <c r="D184" s="12">
        <f>SUM(D185)</f>
        <v>43951.7</v>
      </c>
      <c r="E184" s="12">
        <f>SUM(E185)</f>
        <v>18351.4</v>
      </c>
      <c r="F184" s="12">
        <f t="shared" si="6"/>
        <v>41.75356129569505</v>
      </c>
    </row>
    <row r="185" spans="2:6" ht="66" customHeight="1">
      <c r="B185" s="25" t="s">
        <v>432</v>
      </c>
      <c r="C185" s="11" t="s">
        <v>430</v>
      </c>
      <c r="D185" s="12">
        <v>43951.7</v>
      </c>
      <c r="E185" s="12">
        <v>18351.4</v>
      </c>
      <c r="F185" s="12">
        <f t="shared" si="6"/>
        <v>41.75356129569505</v>
      </c>
    </row>
    <row r="186" spans="2:6" ht="60" customHeight="1">
      <c r="B186" s="21" t="s">
        <v>382</v>
      </c>
      <c r="C186" s="11" t="s">
        <v>380</v>
      </c>
      <c r="D186" s="12">
        <f>SUM(D187)</f>
        <v>435.3</v>
      </c>
      <c r="E186" s="12">
        <f>SUM(E187)</f>
        <v>435.3</v>
      </c>
      <c r="F186" s="12">
        <f t="shared" si="6"/>
        <v>100</v>
      </c>
    </row>
    <row r="187" spans="2:6" ht="68.25" customHeight="1">
      <c r="B187" s="21" t="s">
        <v>383</v>
      </c>
      <c r="C187" s="11" t="s">
        <v>381</v>
      </c>
      <c r="D187" s="12">
        <v>435.3</v>
      </c>
      <c r="E187" s="12">
        <v>435.3</v>
      </c>
      <c r="F187" s="12">
        <f t="shared" si="6"/>
        <v>100</v>
      </c>
    </row>
    <row r="188" spans="2:6" ht="43.5" customHeight="1">
      <c r="B188" s="10" t="s">
        <v>285</v>
      </c>
      <c r="C188" s="11" t="s">
        <v>283</v>
      </c>
      <c r="D188" s="12">
        <f>SUM(D189)</f>
        <v>3456.4</v>
      </c>
      <c r="E188" s="12">
        <f>SUM(E189)</f>
        <v>0</v>
      </c>
      <c r="F188" s="12">
        <f t="shared" si="6"/>
        <v>0</v>
      </c>
    </row>
    <row r="189" spans="2:6" ht="43.5" customHeight="1">
      <c r="B189" s="10" t="s">
        <v>286</v>
      </c>
      <c r="C189" s="11" t="s">
        <v>284</v>
      </c>
      <c r="D189" s="12">
        <v>3456.4</v>
      </c>
      <c r="E189" s="12">
        <v>0</v>
      </c>
      <c r="F189" s="12">
        <f t="shared" si="6"/>
        <v>0</v>
      </c>
    </row>
    <row r="190" spans="2:6" ht="40.5" customHeight="1" hidden="1">
      <c r="B190" s="15" t="s">
        <v>307</v>
      </c>
      <c r="C190" s="11" t="s">
        <v>231</v>
      </c>
      <c r="D190" s="12">
        <f>SUM(D191)</f>
        <v>0</v>
      </c>
      <c r="E190" s="12">
        <f>SUM(E191)</f>
        <v>0</v>
      </c>
      <c r="F190" s="12" t="e">
        <f t="shared" si="6"/>
        <v>#DIV/0!</v>
      </c>
    </row>
    <row r="191" spans="2:6" ht="34.5" customHeight="1" hidden="1">
      <c r="B191" s="10" t="s">
        <v>308</v>
      </c>
      <c r="C191" s="11" t="s">
        <v>232</v>
      </c>
      <c r="D191" s="12"/>
      <c r="E191" s="12"/>
      <c r="F191" s="12" t="e">
        <f t="shared" si="6"/>
        <v>#DIV/0!</v>
      </c>
    </row>
    <row r="192" spans="2:6" ht="55.5" customHeight="1">
      <c r="B192" s="10" t="s">
        <v>217</v>
      </c>
      <c r="C192" s="11" t="s">
        <v>233</v>
      </c>
      <c r="D192" s="12">
        <f>SUM(D193)</f>
        <v>14944.3</v>
      </c>
      <c r="E192" s="12">
        <f>SUM(E193)</f>
        <v>7427.5</v>
      </c>
      <c r="F192" s="12">
        <f t="shared" si="6"/>
        <v>49.70122387800031</v>
      </c>
    </row>
    <row r="193" spans="2:6" ht="67.5" customHeight="1">
      <c r="B193" s="10" t="s">
        <v>218</v>
      </c>
      <c r="C193" s="11" t="s">
        <v>234</v>
      </c>
      <c r="D193" s="12">
        <v>14944.3</v>
      </c>
      <c r="E193" s="12">
        <v>7427.5</v>
      </c>
      <c r="F193" s="12">
        <f t="shared" si="6"/>
        <v>49.70122387800031</v>
      </c>
    </row>
    <row r="194" spans="2:6" ht="18.75" customHeight="1">
      <c r="B194" s="10" t="s">
        <v>110</v>
      </c>
      <c r="C194" s="11" t="s">
        <v>235</v>
      </c>
      <c r="D194" s="12">
        <f>SUM(D195)</f>
        <v>138731.8</v>
      </c>
      <c r="E194" s="12">
        <f>SUM(E195)</f>
        <v>63660.8</v>
      </c>
      <c r="F194" s="12">
        <f aca="true" t="shared" si="7" ref="F194:F228">SUM(E194/D194)*100</f>
        <v>45.887676797965575</v>
      </c>
    </row>
    <row r="195" spans="2:6" ht="19.5" customHeight="1">
      <c r="B195" s="10" t="s">
        <v>111</v>
      </c>
      <c r="C195" s="11" t="s">
        <v>236</v>
      </c>
      <c r="D195" s="12">
        <v>138731.8</v>
      </c>
      <c r="E195" s="12">
        <v>63660.8</v>
      </c>
      <c r="F195" s="12">
        <f t="shared" si="7"/>
        <v>45.887676797965575</v>
      </c>
    </row>
    <row r="196" spans="2:6" ht="21.75" customHeight="1">
      <c r="B196" s="10" t="s">
        <v>191</v>
      </c>
      <c r="C196" s="11" t="s">
        <v>237</v>
      </c>
      <c r="D196" s="12">
        <f>SUM(D197,D199,D201,D203,D205,D207,D209,D211)</f>
        <v>2054220.1000000003</v>
      </c>
      <c r="E196" s="12">
        <f>SUM(E197,E199,E201,E203,E205,E207,E209,E211)</f>
        <v>1489695.5</v>
      </c>
      <c r="F196" s="12">
        <f t="shared" si="7"/>
        <v>72.5187870569468</v>
      </c>
    </row>
    <row r="197" spans="2:6" ht="34.5" customHeight="1">
      <c r="B197" s="10" t="s">
        <v>114</v>
      </c>
      <c r="C197" s="11" t="s">
        <v>238</v>
      </c>
      <c r="D197" s="12">
        <f>SUM(D198)</f>
        <v>1949386</v>
      </c>
      <c r="E197" s="12">
        <f>SUM(E198)</f>
        <v>1416942.4</v>
      </c>
      <c r="F197" s="12">
        <f t="shared" si="7"/>
        <v>72.68659978064888</v>
      </c>
    </row>
    <row r="198" spans="2:6" ht="40.5" customHeight="1">
      <c r="B198" s="10" t="s">
        <v>115</v>
      </c>
      <c r="C198" s="11" t="s">
        <v>239</v>
      </c>
      <c r="D198" s="12">
        <v>1949386</v>
      </c>
      <c r="E198" s="12">
        <v>1416942.4</v>
      </c>
      <c r="F198" s="12">
        <f t="shared" si="7"/>
        <v>72.68659978064888</v>
      </c>
    </row>
    <row r="199" spans="2:6" ht="69.75" customHeight="1">
      <c r="B199" s="10" t="s">
        <v>190</v>
      </c>
      <c r="C199" s="11" t="s">
        <v>240</v>
      </c>
      <c r="D199" s="12">
        <f>SUM(D200)</f>
        <v>43531</v>
      </c>
      <c r="E199" s="12">
        <f>SUM(E200)</f>
        <v>27300</v>
      </c>
      <c r="F199" s="12">
        <f t="shared" si="7"/>
        <v>62.713928005329535</v>
      </c>
    </row>
    <row r="200" spans="2:6" ht="74.25" customHeight="1">
      <c r="B200" s="10" t="s">
        <v>189</v>
      </c>
      <c r="C200" s="11" t="s">
        <v>241</v>
      </c>
      <c r="D200" s="12">
        <v>43531</v>
      </c>
      <c r="E200" s="12">
        <v>27300</v>
      </c>
      <c r="F200" s="12">
        <f t="shared" si="7"/>
        <v>62.713928005329535</v>
      </c>
    </row>
    <row r="201" spans="2:6" ht="77.25" customHeight="1">
      <c r="B201" s="10" t="s">
        <v>174</v>
      </c>
      <c r="C201" s="11" t="s">
        <v>242</v>
      </c>
      <c r="D201" s="12">
        <f>SUM(D202)</f>
        <v>40037.1</v>
      </c>
      <c r="E201" s="12">
        <f>SUM(E202)</f>
        <v>40037.1</v>
      </c>
      <c r="F201" s="12">
        <f t="shared" si="7"/>
        <v>100</v>
      </c>
    </row>
    <row r="202" spans="2:6" ht="67.5" customHeight="1">
      <c r="B202" s="10" t="s">
        <v>173</v>
      </c>
      <c r="C202" s="11" t="s">
        <v>243</v>
      </c>
      <c r="D202" s="12">
        <v>40037.1</v>
      </c>
      <c r="E202" s="12">
        <v>40037.1</v>
      </c>
      <c r="F202" s="12">
        <f t="shared" si="7"/>
        <v>100</v>
      </c>
    </row>
    <row r="203" spans="2:6" ht="64.5" customHeight="1">
      <c r="B203" s="10" t="s">
        <v>219</v>
      </c>
      <c r="C203" s="11" t="s">
        <v>244</v>
      </c>
      <c r="D203" s="12">
        <f>SUM(D204)</f>
        <v>10.5</v>
      </c>
      <c r="E203" s="12">
        <f>SUM(E204)</f>
        <v>0</v>
      </c>
      <c r="F203" s="12">
        <f t="shared" si="7"/>
        <v>0</v>
      </c>
    </row>
    <row r="204" spans="2:6" ht="65.25" customHeight="1">
      <c r="B204" s="10" t="s">
        <v>220</v>
      </c>
      <c r="C204" s="11" t="s">
        <v>245</v>
      </c>
      <c r="D204" s="12">
        <v>10.5</v>
      </c>
      <c r="E204" s="12">
        <v>0</v>
      </c>
      <c r="F204" s="12">
        <f t="shared" si="7"/>
        <v>0</v>
      </c>
    </row>
    <row r="205" spans="2:6" ht="65.25" customHeight="1">
      <c r="B205" s="10" t="s">
        <v>212</v>
      </c>
      <c r="C205" s="11" t="s">
        <v>246</v>
      </c>
      <c r="D205" s="12">
        <f>SUM(D206)</f>
        <v>12285.5</v>
      </c>
      <c r="E205" s="12">
        <f>SUM(E206)</f>
        <v>0</v>
      </c>
      <c r="F205" s="12">
        <f aca="true" t="shared" si="8" ref="F205:F210">SUM(E205/D205)*100</f>
        <v>0</v>
      </c>
    </row>
    <row r="206" spans="2:6" ht="66" customHeight="1">
      <c r="B206" s="10" t="s">
        <v>211</v>
      </c>
      <c r="C206" s="11" t="s">
        <v>247</v>
      </c>
      <c r="D206" s="12">
        <v>12285.5</v>
      </c>
      <c r="E206" s="12">
        <v>0</v>
      </c>
      <c r="F206" s="12">
        <f t="shared" si="8"/>
        <v>0</v>
      </c>
    </row>
    <row r="207" spans="2:6" ht="69.75" customHeight="1">
      <c r="B207" s="16" t="s">
        <v>289</v>
      </c>
      <c r="C207" s="11" t="s">
        <v>287</v>
      </c>
      <c r="D207" s="12">
        <f>SUM(D208)</f>
        <v>1890.1</v>
      </c>
      <c r="E207" s="12">
        <f>SUM(E208)</f>
        <v>0</v>
      </c>
      <c r="F207" s="12">
        <f t="shared" si="8"/>
        <v>0</v>
      </c>
    </row>
    <row r="208" spans="2:6" ht="70.5" customHeight="1">
      <c r="B208" s="17" t="s">
        <v>290</v>
      </c>
      <c r="C208" s="11" t="s">
        <v>288</v>
      </c>
      <c r="D208" s="12">
        <v>1890.1</v>
      </c>
      <c r="E208" s="12">
        <v>0</v>
      </c>
      <c r="F208" s="12">
        <f t="shared" si="8"/>
        <v>0</v>
      </c>
    </row>
    <row r="209" spans="2:6" ht="34.5" customHeight="1">
      <c r="B209" s="21" t="s">
        <v>386</v>
      </c>
      <c r="C209" s="11" t="s">
        <v>384</v>
      </c>
      <c r="D209" s="12">
        <f>SUM(D210)</f>
        <v>246.3</v>
      </c>
      <c r="E209" s="12">
        <f>SUM(E210)</f>
        <v>0</v>
      </c>
      <c r="F209" s="12">
        <f t="shared" si="8"/>
        <v>0</v>
      </c>
    </row>
    <row r="210" spans="2:6" ht="39" customHeight="1">
      <c r="B210" s="21" t="s">
        <v>387</v>
      </c>
      <c r="C210" s="11" t="s">
        <v>385</v>
      </c>
      <c r="D210" s="12">
        <v>246.3</v>
      </c>
      <c r="E210" s="12">
        <v>0</v>
      </c>
      <c r="F210" s="12">
        <f t="shared" si="8"/>
        <v>0</v>
      </c>
    </row>
    <row r="211" spans="2:6" ht="42.75" customHeight="1">
      <c r="B211" s="10" t="s">
        <v>112</v>
      </c>
      <c r="C211" s="11" t="s">
        <v>248</v>
      </c>
      <c r="D211" s="12">
        <f>SUM(D212)</f>
        <v>6833.6</v>
      </c>
      <c r="E211" s="12">
        <f>SUM(E212)</f>
        <v>5416</v>
      </c>
      <c r="F211" s="12">
        <f t="shared" si="7"/>
        <v>79.25544369000234</v>
      </c>
    </row>
    <row r="212" spans="2:6" ht="43.5" customHeight="1">
      <c r="B212" s="14" t="s">
        <v>113</v>
      </c>
      <c r="C212" s="11" t="s">
        <v>249</v>
      </c>
      <c r="D212" s="12">
        <v>6833.6</v>
      </c>
      <c r="E212" s="12">
        <v>5416</v>
      </c>
      <c r="F212" s="12">
        <f t="shared" si="7"/>
        <v>79.25544369000234</v>
      </c>
    </row>
    <row r="213" spans="2:6" ht="22.5" customHeight="1">
      <c r="B213" s="10" t="s">
        <v>116</v>
      </c>
      <c r="C213" s="11" t="s">
        <v>250</v>
      </c>
      <c r="D213" s="12">
        <f>SUM(D214+D216+D218)</f>
        <v>62903.7</v>
      </c>
      <c r="E213" s="12">
        <f>SUM(E214+E216+E218)</f>
        <v>49016.1</v>
      </c>
      <c r="F213" s="12">
        <f t="shared" si="7"/>
        <v>77.92244335388855</v>
      </c>
    </row>
    <row r="214" spans="2:6" ht="57.75" customHeight="1">
      <c r="B214" s="21" t="s">
        <v>392</v>
      </c>
      <c r="C214" s="11" t="s">
        <v>388</v>
      </c>
      <c r="D214" s="12">
        <f>SUM(D215)</f>
        <v>46247</v>
      </c>
      <c r="E214" s="12">
        <f>SUM(E215)</f>
        <v>32602.3</v>
      </c>
      <c r="F214" s="12">
        <f t="shared" si="7"/>
        <v>70.49603217506</v>
      </c>
    </row>
    <row r="215" spans="2:6" ht="68.25" customHeight="1">
      <c r="B215" s="21" t="s">
        <v>393</v>
      </c>
      <c r="C215" s="11" t="s">
        <v>389</v>
      </c>
      <c r="D215" s="12">
        <v>46247</v>
      </c>
      <c r="E215" s="12">
        <v>32602.3</v>
      </c>
      <c r="F215" s="12">
        <f t="shared" si="7"/>
        <v>70.49603217506</v>
      </c>
    </row>
    <row r="216" spans="2:6" ht="42" customHeight="1" hidden="1">
      <c r="B216" s="21" t="s">
        <v>394</v>
      </c>
      <c r="C216" s="11" t="s">
        <v>390</v>
      </c>
      <c r="D216" s="12">
        <f>SUM(D217)</f>
        <v>0</v>
      </c>
      <c r="E216" s="12">
        <f>SUM(E217)</f>
        <v>0</v>
      </c>
      <c r="F216" s="12" t="e">
        <f>SUM(E216/D216)*100</f>
        <v>#DIV/0!</v>
      </c>
    </row>
    <row r="217" spans="2:6" ht="41.25" customHeight="1" hidden="1">
      <c r="B217" s="21" t="s">
        <v>395</v>
      </c>
      <c r="C217" s="11" t="s">
        <v>391</v>
      </c>
      <c r="D217" s="12"/>
      <c r="E217" s="12"/>
      <c r="F217" s="12" t="e">
        <f>SUM(E217/D217)*100</f>
        <v>#DIV/0!</v>
      </c>
    </row>
    <row r="218" spans="2:6" ht="20.25" customHeight="1">
      <c r="B218" s="10" t="s">
        <v>117</v>
      </c>
      <c r="C218" s="11" t="s">
        <v>251</v>
      </c>
      <c r="D218" s="12">
        <f>SUM(D219)</f>
        <v>16656.7</v>
      </c>
      <c r="E218" s="12">
        <f>SUM(E219)</f>
        <v>16413.8</v>
      </c>
      <c r="F218" s="12">
        <f t="shared" si="7"/>
        <v>98.54172795331607</v>
      </c>
    </row>
    <row r="219" spans="2:6" ht="38.25" customHeight="1">
      <c r="B219" s="10" t="s">
        <v>118</v>
      </c>
      <c r="C219" s="11" t="s">
        <v>252</v>
      </c>
      <c r="D219" s="12">
        <v>16656.7</v>
      </c>
      <c r="E219" s="12">
        <v>16413.8</v>
      </c>
      <c r="F219" s="12">
        <f t="shared" si="7"/>
        <v>98.54172795331607</v>
      </c>
    </row>
    <row r="220" spans="2:6" ht="38.25" customHeight="1">
      <c r="B220" s="22" t="s">
        <v>309</v>
      </c>
      <c r="C220" s="11" t="s">
        <v>310</v>
      </c>
      <c r="D220" s="12">
        <f>SUM(D221)</f>
        <v>1713.9</v>
      </c>
      <c r="E220" s="12">
        <f>SUM(E221)</f>
        <v>1613.9</v>
      </c>
      <c r="F220" s="12">
        <f t="shared" si="7"/>
        <v>94.1653538712877</v>
      </c>
    </row>
    <row r="221" spans="2:6" ht="38.25" customHeight="1">
      <c r="B221" s="21" t="s">
        <v>311</v>
      </c>
      <c r="C221" s="11" t="s">
        <v>312</v>
      </c>
      <c r="D221" s="12">
        <f>SUM(D222)</f>
        <v>1713.9</v>
      </c>
      <c r="E221" s="12">
        <f>SUM(E222)</f>
        <v>1613.9</v>
      </c>
      <c r="F221" s="12">
        <f t="shared" si="7"/>
        <v>94.1653538712877</v>
      </c>
    </row>
    <row r="222" spans="2:6" ht="40.5" customHeight="1">
      <c r="B222" s="21" t="s">
        <v>313</v>
      </c>
      <c r="C222" s="11" t="s">
        <v>314</v>
      </c>
      <c r="D222" s="12">
        <v>1713.9</v>
      </c>
      <c r="E222" s="12">
        <v>1613.9</v>
      </c>
      <c r="F222" s="12">
        <f t="shared" si="7"/>
        <v>94.1653538712877</v>
      </c>
    </row>
    <row r="223" spans="2:6" ht="38.25" customHeight="1" hidden="1">
      <c r="B223" s="22" t="s">
        <v>315</v>
      </c>
      <c r="C223" s="11" t="s">
        <v>316</v>
      </c>
      <c r="D223" s="12">
        <f>SUM(D224)</f>
        <v>0</v>
      </c>
      <c r="E223" s="12">
        <f>SUM(E224)</f>
        <v>0</v>
      </c>
      <c r="F223" s="12" t="e">
        <f t="shared" si="7"/>
        <v>#DIV/0!</v>
      </c>
    </row>
    <row r="224" spans="2:6" ht="38.25" customHeight="1" hidden="1">
      <c r="B224" s="21" t="s">
        <v>317</v>
      </c>
      <c r="C224" s="11" t="s">
        <v>318</v>
      </c>
      <c r="D224" s="12">
        <f>SUM(D225)</f>
        <v>0</v>
      </c>
      <c r="E224" s="12">
        <f>SUM(E225)</f>
        <v>0</v>
      </c>
      <c r="F224" s="12" t="e">
        <f t="shared" si="7"/>
        <v>#DIV/0!</v>
      </c>
    </row>
    <row r="225" spans="2:6" ht="38.25" customHeight="1" hidden="1">
      <c r="B225" s="20" t="s">
        <v>319</v>
      </c>
      <c r="C225" s="11" t="s">
        <v>320</v>
      </c>
      <c r="D225" s="12"/>
      <c r="E225" s="12"/>
      <c r="F225" s="12" t="e">
        <f t="shared" si="7"/>
        <v>#DIV/0!</v>
      </c>
    </row>
    <row r="226" spans="2:6" ht="24" customHeight="1" hidden="1">
      <c r="B226" s="10" t="s">
        <v>119</v>
      </c>
      <c r="C226" s="11" t="s">
        <v>253</v>
      </c>
      <c r="D226" s="12">
        <f>SUM(D227)</f>
        <v>0</v>
      </c>
      <c r="E226" s="12">
        <f>SUM(E227)</f>
        <v>0</v>
      </c>
      <c r="F226" s="12" t="e">
        <f t="shared" si="7"/>
        <v>#DIV/0!</v>
      </c>
    </row>
    <row r="227" spans="2:6" ht="19.5" customHeight="1" hidden="1">
      <c r="B227" s="10" t="s">
        <v>120</v>
      </c>
      <c r="C227" s="11" t="s">
        <v>254</v>
      </c>
      <c r="D227" s="12">
        <f>SUM(D228)</f>
        <v>0</v>
      </c>
      <c r="E227" s="12">
        <f>SUM(E228)</f>
        <v>0</v>
      </c>
      <c r="F227" s="12" t="e">
        <f t="shared" si="7"/>
        <v>#DIV/0!</v>
      </c>
    </row>
    <row r="228" spans="2:6" ht="19.5" customHeight="1" hidden="1">
      <c r="B228" s="10" t="s">
        <v>120</v>
      </c>
      <c r="C228" s="11" t="s">
        <v>255</v>
      </c>
      <c r="D228" s="12"/>
      <c r="E228" s="12"/>
      <c r="F228" s="12" t="e">
        <f t="shared" si="7"/>
        <v>#DIV/0!</v>
      </c>
    </row>
    <row r="229" spans="2:6" ht="90" customHeight="1" hidden="1">
      <c r="B229" s="10" t="s">
        <v>208</v>
      </c>
      <c r="C229" s="11" t="s">
        <v>200</v>
      </c>
      <c r="D229" s="12">
        <f aca="true" t="shared" si="9" ref="D229:E231">SUM(D230)</f>
        <v>0</v>
      </c>
      <c r="E229" s="12">
        <f t="shared" si="9"/>
        <v>0</v>
      </c>
      <c r="F229" s="12">
        <v>0</v>
      </c>
    </row>
    <row r="230" spans="2:6" ht="41.25" customHeight="1" hidden="1">
      <c r="B230" s="10" t="s">
        <v>201</v>
      </c>
      <c r="C230" s="11" t="s">
        <v>202</v>
      </c>
      <c r="D230" s="12">
        <f t="shared" si="9"/>
        <v>0</v>
      </c>
      <c r="E230" s="12">
        <f t="shared" si="9"/>
        <v>0</v>
      </c>
      <c r="F230" s="12">
        <v>0</v>
      </c>
    </row>
    <row r="231" spans="2:6" ht="40.5" customHeight="1" hidden="1">
      <c r="B231" s="18" t="s">
        <v>203</v>
      </c>
      <c r="C231" s="11" t="s">
        <v>204</v>
      </c>
      <c r="D231" s="12">
        <f t="shared" si="9"/>
        <v>0</v>
      </c>
      <c r="E231" s="12">
        <f t="shared" si="9"/>
        <v>0</v>
      </c>
      <c r="F231" s="12">
        <v>0</v>
      </c>
    </row>
    <row r="232" spans="2:6" ht="17.25" customHeight="1" hidden="1">
      <c r="B232" s="10" t="s">
        <v>206</v>
      </c>
      <c r="C232" s="11" t="s">
        <v>205</v>
      </c>
      <c r="D232" s="12">
        <v>0</v>
      </c>
      <c r="E232" s="12">
        <v>0</v>
      </c>
      <c r="F232" s="12">
        <v>0</v>
      </c>
    </row>
    <row r="233" spans="2:6" ht="50.25" customHeight="1">
      <c r="B233" s="10" t="s">
        <v>121</v>
      </c>
      <c r="C233" s="11" t="s">
        <v>122</v>
      </c>
      <c r="D233" s="12">
        <f>SUM(D234)</f>
        <v>0</v>
      </c>
      <c r="E233" s="12">
        <f>SUM(E234)</f>
        <v>-14961.3</v>
      </c>
      <c r="F233" s="12">
        <v>0</v>
      </c>
    </row>
    <row r="234" spans="2:6" ht="51.75" customHeight="1">
      <c r="B234" s="21" t="s">
        <v>397</v>
      </c>
      <c r="C234" s="11" t="s">
        <v>396</v>
      </c>
      <c r="D234" s="12">
        <f>SUM(D235)</f>
        <v>0</v>
      </c>
      <c r="E234" s="12">
        <f>SUM(E235)</f>
        <v>-14961.3</v>
      </c>
      <c r="F234" s="12">
        <v>0</v>
      </c>
    </row>
    <row r="235" spans="2:6" ht="57.75" customHeight="1">
      <c r="B235" s="10" t="s">
        <v>209</v>
      </c>
      <c r="C235" s="11" t="s">
        <v>256</v>
      </c>
      <c r="D235" s="12">
        <v>0</v>
      </c>
      <c r="E235" s="12">
        <v>-14961.3</v>
      </c>
      <c r="F235" s="12">
        <v>0</v>
      </c>
    </row>
  </sheetData>
  <sheetProtection/>
  <mergeCells count="1">
    <mergeCell ref="B2:F2"/>
  </mergeCells>
  <hyperlinks>
    <hyperlink ref="B207" r:id="rId1" display="consultantplus://offline/ref=95DE6B81807D4DD652E31F926BB3997B3037B5DA7E8ACC9E82C1AF466D981C37D701EA7EEF1FCF54075B28E261DCVCK"/>
    <hyperlink ref="B208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Хвостенко Александра Вячеславовна</cp:lastModifiedBy>
  <cp:lastPrinted>2021-07-12T09:13:39Z</cp:lastPrinted>
  <dcterms:created xsi:type="dcterms:W3CDTF">2012-04-16T03:38:18Z</dcterms:created>
  <dcterms:modified xsi:type="dcterms:W3CDTF">2021-10-07T10:20:34Z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